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ate\FMM\Journal2018-1\Gritsenko\"/>
    </mc:Choice>
  </mc:AlternateContent>
  <bookViews>
    <workbookView xWindow="1752" yWindow="192" windowWidth="16668" windowHeight="7668"/>
  </bookViews>
  <sheets>
    <sheet name="Museum Garnets" sheetId="1" r:id="rId1"/>
    <sheet name="Liter. Data" sheetId="2" r:id="rId2"/>
    <sheet name="Garnet calc" sheetId="3" r:id="rId3"/>
  </sheets>
  <calcPr calcId="162913"/>
</workbook>
</file>

<file path=xl/calcChain.xml><?xml version="1.0" encoding="utf-8"?>
<calcChain xmlns="http://schemas.openxmlformats.org/spreadsheetml/2006/main">
  <c r="U18" i="2" l="1"/>
  <c r="U19" i="2"/>
  <c r="U20" i="2"/>
  <c r="U17" i="2"/>
  <c r="Y9" i="3" l="1"/>
  <c r="X9" i="3"/>
  <c r="W9" i="3"/>
  <c r="V9" i="3"/>
  <c r="U9" i="3"/>
  <c r="T9" i="3"/>
  <c r="S9" i="3"/>
  <c r="R9" i="3"/>
  <c r="P9" i="3"/>
  <c r="Z9" i="3" l="1"/>
  <c r="AG9" i="3" s="1"/>
  <c r="AD9" i="3"/>
  <c r="AH9" i="3"/>
  <c r="AB9" i="3"/>
  <c r="AF9" i="3"/>
  <c r="AE9" i="3"/>
  <c r="AI9" i="3"/>
  <c r="AC9" i="3"/>
  <c r="AK9" i="3" l="1"/>
  <c r="AL9" i="3" s="1"/>
  <c r="AO9" i="3"/>
  <c r="AP9" i="3" s="1"/>
  <c r="AJ9" i="3"/>
  <c r="AR9" i="3" l="1"/>
  <c r="AM9" i="3"/>
  <c r="AQ9" i="3" l="1"/>
  <c r="AS9" i="3"/>
  <c r="G9" i="3" s="1"/>
  <c r="AO43" i="2" l="1"/>
  <c r="AO40" i="2"/>
  <c r="AO32" i="2"/>
  <c r="AO33" i="2"/>
  <c r="AO34" i="2"/>
  <c r="AO35" i="2"/>
  <c r="AO36" i="2"/>
  <c r="AO37" i="2"/>
  <c r="AO38" i="2"/>
  <c r="AO39" i="2"/>
  <c r="AO31" i="2"/>
  <c r="AO30" i="2"/>
  <c r="AO11" i="2"/>
  <c r="AO12" i="2"/>
  <c r="V65" i="1" l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</calcChain>
</file>

<file path=xl/comments1.xml><?xml version="1.0" encoding="utf-8"?>
<comments xmlns="http://schemas.openxmlformats.org/spreadsheetml/2006/main">
  <authors>
    <author>Kate Kronrod</author>
    <author>Автор</author>
  </authors>
  <commentList>
    <comment ref="AM1" authorId="0" shapeId="0">
      <text>
        <r>
          <rPr>
            <b/>
            <sz val="9"/>
            <color indexed="81"/>
            <rFont val="Tahoma"/>
            <family val="2"/>
            <charset val="204"/>
          </rPr>
          <t>Kate Kronrod: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2" authorId="1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Электронно-зондовый микроанализ проводился на электронном микроскопе Jeol 6480lv, оснащенном энергодисперсионным спектрометром INCA Energy-350, находящемся в Лаборатории локальных методов исследования вещества кафедры петрологии Геологического факультета МГУ им. М.В.Ломоносова. Результаты получены при ускоряющем напряжении 20 кВ, силе тока электронного зонда 10.00 нА и диаметре электронного пучка 100 нм. Определяемыми элементами являлись Mg, Al, Si, Ca, Mn, Fe и Zn, соответствующие им образцы-эталоны для количественного анализа: диопсид для Mg, гиперстен для, Fe, Si, роговая обманка для Al,  волластонит для Сa, металлический марганец для Mn, металлический цинк для Zn. Аналитическими линиями для всех элементов были линии К-серии. </t>
        </r>
      </text>
    </comment>
  </commentList>
</comments>
</file>

<file path=xl/sharedStrings.xml><?xml version="1.0" encoding="utf-8"?>
<sst xmlns="http://schemas.openxmlformats.org/spreadsheetml/2006/main" count="681" uniqueCount="299">
  <si>
    <t>весовые % оксидов</t>
  </si>
  <si>
    <t>формульные коэффициенты, рассчитанные на 8 катионов и 12 атомов кислорода. (на сумму О+ОН=12)</t>
  </si>
  <si>
    <t xml:space="preserve"> Соотношения 2х и 3х валентного железа рассчитано по баллансу зарядов</t>
  </si>
  <si>
    <t>соотношения миналов</t>
  </si>
  <si>
    <t>шорломит</t>
  </si>
  <si>
    <t>моримотоит</t>
  </si>
  <si>
    <t>андрадит+гроссуляр</t>
  </si>
  <si>
    <t>Author</t>
  </si>
  <si>
    <t>Quality</t>
  </si>
  <si>
    <t>Object</t>
  </si>
  <si>
    <t>Sample</t>
  </si>
  <si>
    <t>Analysis No.</t>
  </si>
  <si>
    <t>название по картотеке</t>
  </si>
  <si>
    <t>название получившееся</t>
  </si>
  <si>
    <r>
      <t>SiO</t>
    </r>
    <r>
      <rPr>
        <vertAlign val="subscript"/>
        <sz val="11"/>
        <color theme="1"/>
        <rFont val="Calibri"/>
        <family val="2"/>
        <charset val="204"/>
        <scheme val="minor"/>
      </rPr>
      <t>2</t>
    </r>
  </si>
  <si>
    <r>
      <t>TiO</t>
    </r>
    <r>
      <rPr>
        <vertAlign val="subscript"/>
        <sz val="11"/>
        <color theme="1"/>
        <rFont val="Calibri"/>
        <family val="2"/>
        <charset val="204"/>
        <scheme val="minor"/>
      </rPr>
      <t>2</t>
    </r>
  </si>
  <si>
    <t>ZrO2</t>
  </si>
  <si>
    <r>
      <t>SnO</t>
    </r>
    <r>
      <rPr>
        <vertAlign val="subscript"/>
        <sz val="10"/>
        <rFont val="Arial Cyr"/>
        <charset val="204"/>
      </rPr>
      <t>2</t>
    </r>
  </si>
  <si>
    <r>
      <t>Al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O</t>
    </r>
    <r>
      <rPr>
        <vertAlign val="subscript"/>
        <sz val="11"/>
        <color theme="1"/>
        <rFont val="Calibri"/>
        <family val="2"/>
        <charset val="204"/>
        <scheme val="minor"/>
      </rPr>
      <t>3</t>
    </r>
  </si>
  <si>
    <r>
      <t>Cr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O</t>
    </r>
    <r>
      <rPr>
        <vertAlign val="subscript"/>
        <sz val="11"/>
        <color theme="1"/>
        <rFont val="Calibri"/>
        <family val="2"/>
        <charset val="204"/>
        <scheme val="minor"/>
      </rPr>
      <t>3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</si>
  <si>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O</t>
    </r>
    <r>
      <rPr>
        <vertAlign val="subscript"/>
        <sz val="11"/>
        <color theme="1"/>
        <rFont val="Calibri"/>
        <family val="2"/>
        <charset val="204"/>
        <scheme val="minor"/>
      </rPr>
      <t>3</t>
    </r>
  </si>
  <si>
    <t>FeO</t>
  </si>
  <si>
    <r>
      <t>Fe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O</t>
    </r>
    <r>
      <rPr>
        <vertAlign val="subscript"/>
        <sz val="11"/>
        <color theme="1"/>
        <rFont val="Calibri"/>
        <family val="2"/>
        <charset val="204"/>
        <scheme val="minor"/>
      </rPr>
      <t>3</t>
    </r>
  </si>
  <si>
    <t>MnO</t>
  </si>
  <si>
    <t>MgO</t>
  </si>
  <si>
    <t>CaO</t>
  </si>
  <si>
    <r>
      <t>Na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O</t>
    </r>
  </si>
  <si>
    <t>ОН</t>
  </si>
  <si>
    <t>Total</t>
  </si>
  <si>
    <t>Si</t>
  </si>
  <si>
    <t>Ti</t>
  </si>
  <si>
    <t>Zr</t>
  </si>
  <si>
    <t>Sn</t>
  </si>
  <si>
    <t>Al</t>
  </si>
  <si>
    <t>Cr</t>
  </si>
  <si>
    <t>V</t>
  </si>
  <si>
    <t>Fe2+</t>
  </si>
  <si>
    <t>Fe3+</t>
  </si>
  <si>
    <t>Mn2+</t>
  </si>
  <si>
    <t>Mn3+</t>
  </si>
  <si>
    <t>Mg</t>
  </si>
  <si>
    <t>Ca</t>
  </si>
  <si>
    <t>Na</t>
  </si>
  <si>
    <r>
      <t>H</t>
    </r>
    <r>
      <rPr>
        <vertAlign val="subscript"/>
        <sz val="12"/>
        <rFont val="Times New Roman"/>
        <family val="1"/>
      </rPr>
      <t>4</t>
    </r>
  </si>
  <si>
    <t>Gritsenko</t>
  </si>
  <si>
    <t>high</t>
  </si>
  <si>
    <t>рудник Ожидаемый, Минусинский округ</t>
  </si>
  <si>
    <t>Меланит</t>
  </si>
  <si>
    <t>andradite</t>
  </si>
  <si>
    <t>н.о.</t>
  </si>
  <si>
    <t>Жила Черника Хибины</t>
  </si>
  <si>
    <t>не гранат</t>
  </si>
  <si>
    <t>Valtigels, Тироль, Италия</t>
  </si>
  <si>
    <t>pyrope</t>
  </si>
  <si>
    <t>{Mg0,994Ca0,221Fe0,147Na0,007}Σ1,369[Al3,146Zr0,006Ti0,001]Σ3,153(Si2,804Al0,196)Σ3O12</t>
  </si>
  <si>
    <t>{Mg0,648Ca0,407Fe0,262Na0,011Mn0,006}Σ1,334[Al3,308Zr0,001]Σ3,309(Si2,415Al0,585)Σ3O12</t>
  </si>
  <si>
    <t>Везувий, Италия</t>
  </si>
  <si>
    <t>Ахматовская копь, Урал</t>
  </si>
  <si>
    <t>Питкяранта</t>
  </si>
  <si>
    <t>Брасиано, Италия</t>
  </si>
  <si>
    <t>grossular</t>
  </si>
  <si>
    <t>Тироль</t>
  </si>
  <si>
    <t>Magnet Cove США</t>
  </si>
  <si>
    <t>Шорломит</t>
  </si>
  <si>
    <t>morimotoite</t>
  </si>
  <si>
    <t>Африканда</t>
  </si>
  <si>
    <t>Bracciano, Италия</t>
  </si>
  <si>
    <t>{Mg1,167Fe0,598Ca0,251Na0,01Mn0,004}Σ2,03[Al2,559Ti0,052Si0,012V0,004Sn0,001]Σ2,628(Si3)Σ3O12</t>
  </si>
  <si>
    <t>{Mg1,31Fe0,521Ca0,299Na0,009Mn0,007}Σ2,146[Al2,522Ti0,035Cr0,004V0,001]Σ2,562(Si2,997Al0,003)Σ3O12</t>
  </si>
  <si>
    <t>{Mg1,272Fe0,509Ca0,307Na0,011Mn0,001}Σ2,1[Al2,528Ti0,034Si0,021Zr0,001Sn0,001]Σ2,585(Si3)Σ3O12</t>
  </si>
  <si>
    <t>Гули</t>
  </si>
  <si>
    <t>Дахуу-Нур, Тува</t>
  </si>
  <si>
    <t>Ингели, Якутия</t>
  </si>
  <si>
    <t>Фадью-Куда, Таймыр</t>
  </si>
  <si>
    <t>Мурун, Алдан, Якутия</t>
  </si>
  <si>
    <t>Шерломит</t>
  </si>
  <si>
    <t>Вуориярви, Карелия</t>
  </si>
  <si>
    <t>Шорломит циркониевый</t>
  </si>
  <si>
    <t>kerimasite</t>
  </si>
  <si>
    <t>Mote Rosa, Швейцария</t>
  </si>
  <si>
    <t>low</t>
  </si>
  <si>
    <t>Одихинча, Красноярский край</t>
  </si>
  <si>
    <t>андрадит</t>
  </si>
  <si>
    <r>
      <t>{X</t>
    </r>
    <r>
      <rPr>
        <vertAlign val="superscript"/>
        <sz val="11"/>
        <color theme="1"/>
        <rFont val="Calibri"/>
        <family val="2"/>
        <charset val="204"/>
        <scheme val="minor"/>
      </rPr>
      <t>2+</t>
    </r>
    <r>
      <rPr>
        <vertAlign val="sub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}[Y</t>
    </r>
    <r>
      <rPr>
        <vertAlign val="superscript"/>
        <sz val="11"/>
        <color theme="1"/>
        <rFont val="Calibri"/>
        <family val="2"/>
        <charset val="204"/>
        <scheme val="minor"/>
      </rPr>
      <t>4+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](Z</t>
    </r>
    <r>
      <rPr>
        <vertAlign val="superscript"/>
        <sz val="11"/>
        <color theme="1"/>
        <rFont val="Calibri"/>
        <family val="2"/>
        <charset val="204"/>
        <scheme val="minor"/>
      </rPr>
      <t>4+</t>
    </r>
    <r>
      <rPr>
        <sz val="11"/>
        <color theme="1"/>
        <rFont val="Calibri"/>
        <family val="2"/>
        <charset val="204"/>
        <scheme val="minor"/>
      </rPr>
      <t>Z</t>
    </r>
    <r>
      <rPr>
        <vertAlign val="superscript"/>
        <sz val="11"/>
        <color theme="1"/>
        <rFont val="Calibri"/>
        <family val="2"/>
        <charset val="204"/>
        <scheme val="minor"/>
      </rPr>
      <t>3+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)A</t>
    </r>
    <r>
      <rPr>
        <vertAlign val="superscript"/>
        <sz val="11"/>
        <color theme="1"/>
        <rFont val="Calibri"/>
        <family val="2"/>
        <charset val="204"/>
        <scheme val="minor"/>
      </rPr>
      <t>2-</t>
    </r>
    <r>
      <rPr>
        <vertAlign val="subscript"/>
        <sz val="11"/>
        <color theme="1"/>
        <rFont val="Calibri"/>
        <family val="2"/>
        <charset val="204"/>
        <scheme val="minor"/>
      </rPr>
      <t>12</t>
    </r>
  </si>
  <si>
    <r>
      <t>{X</t>
    </r>
    <r>
      <rPr>
        <vertAlign val="superscript"/>
        <sz val="11"/>
        <color theme="1"/>
        <rFont val="Calibri"/>
        <family val="2"/>
        <charset val="204"/>
        <scheme val="minor"/>
      </rPr>
      <t>2+</t>
    </r>
    <r>
      <rPr>
        <vertAlign val="sub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}[Y</t>
    </r>
    <r>
      <rPr>
        <vertAlign val="superscript"/>
        <sz val="11"/>
        <color theme="1"/>
        <rFont val="Calibri"/>
        <family val="2"/>
        <charset val="204"/>
        <scheme val="minor"/>
      </rPr>
      <t>3+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](Z</t>
    </r>
    <r>
      <rPr>
        <vertAlign val="superscript"/>
        <sz val="11"/>
        <color theme="1"/>
        <rFont val="Calibri"/>
        <family val="2"/>
        <charset val="204"/>
        <scheme val="minor"/>
      </rPr>
      <t>4+</t>
    </r>
    <r>
      <rPr>
        <vertAlign val="sub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)A</t>
    </r>
    <r>
      <rPr>
        <vertAlign val="superscript"/>
        <sz val="11"/>
        <color theme="1"/>
        <rFont val="Calibri"/>
        <family val="2"/>
        <charset val="204"/>
        <scheme val="minor"/>
      </rPr>
      <t>2-</t>
    </r>
    <r>
      <rPr>
        <vertAlign val="subscript"/>
        <sz val="11"/>
        <color theme="1"/>
        <rFont val="Calibri"/>
        <family val="2"/>
        <charset val="204"/>
        <scheme val="minor"/>
      </rPr>
      <t>12</t>
    </r>
  </si>
  <si>
    <r>
      <t>{X</t>
    </r>
    <r>
      <rPr>
        <vertAlign val="superscript"/>
        <sz val="11"/>
        <color theme="1"/>
        <rFont val="Calibri"/>
        <family val="2"/>
        <charset val="204"/>
        <scheme val="minor"/>
      </rPr>
      <t>2+</t>
    </r>
    <r>
      <rPr>
        <vertAlign val="sub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}[Y</t>
    </r>
    <r>
      <rPr>
        <vertAlign val="superscript"/>
        <sz val="11"/>
        <color theme="1"/>
        <rFont val="Calibri"/>
        <family val="2"/>
        <charset val="204"/>
        <scheme val="minor"/>
      </rPr>
      <t>4+</t>
    </r>
    <r>
      <rPr>
        <sz val="11"/>
        <color theme="1"/>
        <rFont val="Calibri"/>
        <family val="2"/>
        <charset val="204"/>
        <scheme val="minor"/>
      </rPr>
      <t>Z</t>
    </r>
    <r>
      <rPr>
        <vertAlign val="superscript"/>
        <sz val="11"/>
        <color theme="1"/>
        <rFont val="Calibri"/>
        <family val="2"/>
        <charset val="204"/>
        <scheme val="minor"/>
      </rPr>
      <t>2+</t>
    </r>
    <r>
      <rPr>
        <sz val="11"/>
        <color theme="1"/>
        <rFont val="Calibri"/>
        <family val="2"/>
        <charset val="204"/>
        <scheme val="minor"/>
      </rPr>
      <t>](Z</t>
    </r>
    <r>
      <rPr>
        <vertAlign val="superscript"/>
        <sz val="11"/>
        <color theme="1"/>
        <rFont val="Calibri"/>
        <family val="2"/>
        <charset val="204"/>
        <scheme val="minor"/>
      </rPr>
      <t>4+</t>
    </r>
    <r>
      <rPr>
        <vertAlign val="sub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)A</t>
    </r>
    <r>
      <rPr>
        <vertAlign val="superscript"/>
        <sz val="11"/>
        <color theme="1"/>
        <rFont val="Calibri"/>
        <family val="2"/>
        <charset val="204"/>
        <scheme val="minor"/>
      </rPr>
      <t>2-</t>
    </r>
    <r>
      <rPr>
        <vertAlign val="subscript"/>
        <sz val="11"/>
        <color theme="1"/>
        <rFont val="Calibri"/>
        <family val="2"/>
        <charset val="204"/>
        <scheme val="minor"/>
      </rPr>
      <t>12</t>
    </r>
  </si>
  <si>
    <t>кол-во ОН измерялось методом термического анализа</t>
  </si>
  <si>
    <t>Кухаренко А.А., Багдасаров Э.А. Парагенезис и кристаллохимические особенности титановых гранатов из щелочно-ультраоновных пород Кольского полуострова // Уч.зап. ЛГУ. 1962. № 312. вып. 13.  С. 321-331</t>
  </si>
  <si>
    <t>Кухаренко А.А., Багдасаров Э.А. Парагенезис и кристаллохимические особенности титановых гранатов из щелочно-ультраоновных пород Кольского полуострова // Уч.зап. ЛГУ. 1962. № 312. вып. 13.  С. 321-332</t>
  </si>
  <si>
    <t>Кухаренко А.А., Орлова М.П., Булах А.Г., Багдасаров Э.А., Римская-Корсакова О.М. и др. Каледонский комплекс ультраосновны, щелочных пород и карбонатитов Кольского полуострова и северной Карелии. М.:Недра. 1965. 769 с.</t>
  </si>
  <si>
    <t>Дир, Зусман</t>
  </si>
  <si>
    <t>Расс И.Т. О новом минале Са3Ti2Ti3O12 в группе титанистых андрадитов  // Доклады АН СССР. 1984. т. 277. № 1. С. 196-199.</t>
  </si>
  <si>
    <t>Antao, S.M., Mohib, S., Zaman, M., and Marr, R.A. Ti-rich andradites: chemistry, structure, multi-phases, optical anisotropy, and oscillatory zoning. Canadian Mineralogist. 2015. Vol. 53, pp. 133-160</t>
  </si>
  <si>
    <t>Antao, S.M., Mohib, S., Zaman, M., and Marr, R.A. Ti-rich andradites: chemistry, structure, multi-phases, optical anisotropy, and oscillatory zoning. Canadian Mineralogist. 2015. Vol. 53, pp. 133-161</t>
  </si>
  <si>
    <t xml:space="preserve">Henmi, C., Kusachi, I., and Henmi, K.Morimotoite, Ca3TiFe2+Si3O12, a new titanian garnet from Fuka, Okayama Prefecture, Japan. Mineralogical Magazine, 59. </t>
  </si>
  <si>
    <t>Am Min 74, 113</t>
  </si>
  <si>
    <t>Flohr, M.J.K. and Ross, M. (1989) Alkaline igneous rocks of Magnet Cove, Ar­kansas: Metasomatized ijolite xenoliths from Diamond Jo quarry. American Mineralogist, 74, 113–131</t>
  </si>
  <si>
    <t>Flohr, M.J.K. and Ross, M. (1989) Alkaline igneous rocks of Magnet Cove, Ar­kansas: Metasomatized ijolite xenoliths from Diamond Jo quarry. American Mineralogist, 74, 113–132</t>
  </si>
  <si>
    <t>Flohr, M.J.K. and Ross, M. (1989) Alkaline igneous rocks of Magnet Cove, Ar­kansas: Metasomatized ijolite xenoliths from Diamond Jo quarry. American Mineralogist, 74, 113–133</t>
  </si>
  <si>
    <t>Flohr, M.J.K. and Ross, M. (1989) Alkaline igneous rocks of Magnet Cove, Ar­kansas: Metasomatized ijolite xenoliths from Diamond Jo quarry. American Mineralogist, 74, 113–134</t>
  </si>
  <si>
    <t>Galuskina, I.O., Galuskin, E.V., Dzierżanowski, P., Armbruster, T., and Koza­necki, M. (2005) A natural scandian garnet. American Mineralogist, 90, 1688–1692</t>
  </si>
  <si>
    <t>Galuskina, I.O., Galuskin, E.V., Dzierżanowski, P., Armbruster, T., and Koza­necki, M. (2005) A natural scandian garnet. American Mineralogist, 90, 1688–1693</t>
  </si>
  <si>
    <t>Galuskina, I.O., Galuskin, E.V., Dzierżanowski, P., Armbruster, T., and Koza­necki, M. (2005) A natural scandian garnet. American Mineralogist, 90, 1688–1694</t>
  </si>
  <si>
    <t>Galuskina, I.O., Galuskin, E.V., Dzierżanowski, P., Armbruster, T., and Koza­necki, M. (2005) A natural scandian garnet. American Mineralogist, 90, 1688–1695</t>
  </si>
  <si>
    <t>Galuskina, I.O., Galuskin, E.V., Dzierżanowski, P., Armbruster, T., and Koza­necki, M. (2005) A natural scandian garnet. American Mineralogist, 90, 1688–1696</t>
  </si>
  <si>
    <t>Galuskina, I.O., Galuskin, E.V., Dzierżanowski, P., Armbruster, T., and Koza­necki, M. (2005) A natural scandian garnet. American Mineralogist, 90, 1688–1697</t>
  </si>
  <si>
    <t>Platt, R.G. and Mitchell, R.G. (1979) The Marathon Dikes. I: Zirconium-rich titanian garnets and manganoan magnesian ulvöspinel-magnetite spinels. American Mineralogist, 64, 546–550</t>
  </si>
  <si>
    <t>Platt, R.G. and Mitchell, R.G. (1979) The Marathon Dikes. I: Zirconium-rich titanian garnets and manganoan magnesian ulvöspinel-magnetite spinels. American Mineralogist, 64, 546–551</t>
  </si>
  <si>
    <t>Platt, R.G. and Mitchell, R.G. (1979) The Marathon Dikes. I: Zirconium-rich titanian garnets and manganoan magnesian ulvöspinel-magnetite spinels. American Mineralogist, 64, 546–552</t>
  </si>
  <si>
    <t>Platt, R.G. and Mitchell, R.G. (1979) The Marathon Dikes. I: Zirconium-rich titanian garnets and manganoan magnesian ulvöspinel-magnetite spinels. American Mineralogist, 64, 546–553</t>
  </si>
  <si>
    <t>Platt, R.G. and Mitchell, R.G. (1979) The Marathon Dikes. I: Zirconium-rich titanian garnets and manganoan magnesian ulvöspinel-magnetite spinels. American Mineralogist, 64, 546–554</t>
  </si>
  <si>
    <t>Platt, R.G. and Mitchell, R.G. (1979) The Marathon Dikes. I: Zirconium-rich titanian garnets and manganoan magnesian ulvöspinel-magnetite spinels. American Mineralogist, 64, 546–555</t>
  </si>
  <si>
    <t>Platt, R.G. and Mitchell, R.G. (1979) The Marathon Dikes. I: Zirconium-rich titanian garnets and manganoan magnesian ulvöspinel-magnetite spinels. American Mineralogist, 64, 546–556</t>
  </si>
  <si>
    <t>Platt, R.G. and Mitchell, R.G. (1979) The Marathon Dikes. I: Zirconium-rich titanian garnets and manganoan magnesian ulvöspinel-magnetite spinels. American Mineralogist, 64, 546–557</t>
  </si>
  <si>
    <r>
      <t xml:space="preserve">Locock, A.J., Luth, R.W., Cavell, R.G., Smith, D.G.W., and Duke, M.J.M. (1995) Spectroscopy of the cation distribution in the schorlomite species of garnet // </t>
    </r>
    <r>
      <rPr>
        <sz val="11"/>
        <color theme="1"/>
        <rFont val="Calibri"/>
        <family val="2"/>
        <charset val="204"/>
        <scheme val="minor"/>
      </rPr>
      <t>American Mineralogist, 80, 27–38</t>
    </r>
  </si>
  <si>
    <t xml:space="preserve">Озерная варака_щел.пегматит </t>
  </si>
  <si>
    <t>Озерная варака_мельтейгит</t>
  </si>
  <si>
    <t>Ковдор</t>
  </si>
  <si>
    <t>Салмагорский массив, ийолит</t>
  </si>
  <si>
    <t xml:space="preserve">Йиваара_Неф.сиенит </t>
  </si>
  <si>
    <t>Турий мыс, ийолит</t>
  </si>
  <si>
    <t>Magnet Cove</t>
  </si>
  <si>
    <t>Fuka, Bitchu-Cho, Okayama Prefecture, Japan.</t>
  </si>
  <si>
    <t>Вилюй, Якуимяродингитоподобные породы</t>
  </si>
  <si>
    <t>МС6</t>
  </si>
  <si>
    <t>МС5</t>
  </si>
  <si>
    <t>МС7</t>
  </si>
  <si>
    <t>МС1</t>
  </si>
  <si>
    <t>М</t>
  </si>
  <si>
    <t>AF-05 lo</t>
  </si>
  <si>
    <t>AF-05 hi</t>
  </si>
  <si>
    <t>AF-05 avg</t>
  </si>
  <si>
    <t>MC-04 lo</t>
  </si>
  <si>
    <t>MC-04 hi</t>
  </si>
  <si>
    <t>MC-04 avg</t>
  </si>
  <si>
    <t xml:space="preserve">3-DJ7-2 </t>
  </si>
  <si>
    <t xml:space="preserve">1-143B-3 </t>
  </si>
  <si>
    <t xml:space="preserve">5-DJ7-2A </t>
  </si>
  <si>
    <t>84-1-RSS-B1</t>
  </si>
  <si>
    <t>PM 2</t>
  </si>
  <si>
    <t>PM 7</t>
  </si>
  <si>
    <t>PM 8</t>
  </si>
  <si>
    <t>PM 9</t>
  </si>
  <si>
    <t>PM 10</t>
  </si>
  <si>
    <t>PM 11</t>
  </si>
  <si>
    <t>PM 12</t>
  </si>
  <si>
    <t>PM 13</t>
  </si>
  <si>
    <t>Chakhmouradian, A.R., and McCammon, C.A. (2005) Schorlomite: a discussion of the crystal chemistry, formula, and inter-species boundaries. Physics and Chemistry of Minerals, 32, 277–289.</t>
  </si>
  <si>
    <r>
      <t>SiO</t>
    </r>
    <r>
      <rPr>
        <vertAlign val="subscript"/>
        <sz val="12"/>
        <color indexed="8"/>
        <rFont val="Times New Roman"/>
        <family val="1"/>
      </rPr>
      <t>2</t>
    </r>
  </si>
  <si>
    <r>
      <t>TiO</t>
    </r>
    <r>
      <rPr>
        <vertAlign val="subscript"/>
        <sz val="12"/>
        <color indexed="8"/>
        <rFont val="Times New Roman"/>
        <family val="1"/>
      </rPr>
      <t>2</t>
    </r>
  </si>
  <si>
    <r>
      <t>ZrO</t>
    </r>
    <r>
      <rPr>
        <vertAlign val="subscript"/>
        <sz val="12"/>
        <color indexed="8"/>
        <rFont val="Times New Roman"/>
        <family val="1"/>
      </rPr>
      <t>2</t>
    </r>
  </si>
  <si>
    <r>
      <t>Y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 xml:space="preserve">3 </t>
    </r>
    <r>
      <rPr>
        <sz val="12"/>
        <color indexed="8"/>
        <rFont val="Times New Roman"/>
        <family val="1"/>
      </rPr>
      <t>(+ REE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</si>
  <si>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r>
      <t>Al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</si>
  <si>
    <r>
      <t>Sc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</si>
  <si>
    <r>
      <t>Cr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</si>
  <si>
    <r>
      <t>V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</si>
  <si>
    <r>
      <t>Fe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/ calc</t>
    </r>
  </si>
  <si>
    <r>
      <t>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</si>
  <si>
    <r>
      <t>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O+</t>
    </r>
  </si>
  <si>
    <t>Y</t>
  </si>
  <si>
    <t>Sc</t>
  </si>
  <si>
    <t>H4</t>
  </si>
  <si>
    <t>шорлолмит+Zr+Sc</t>
  </si>
  <si>
    <t>кимцеит</t>
  </si>
  <si>
    <t>ирингаит</t>
  </si>
  <si>
    <t>формула</t>
  </si>
  <si>
    <t>Chakhmouradian A.R., Zaitsev A.N. Calcite-amphibole – clinopyroxene rock from the Afrikanda complex, ColaPeninsula, Russia: mineralogy and a possible link to carbo-natites. 3+ Silicate minerals  // Can Mineral. 2002. № 40. Р. 1347–1374.</t>
  </si>
  <si>
    <t>{Ca2,437Fe0,348Mg0,167Mn0,025Na0,022}Σ2,999[Fe3+1,128Ti0,746Mg0,087Zr0,039]Σ2(Si2,325Al0,629Fe3+0,046)Σ3O12</t>
  </si>
  <si>
    <t>{Ca2,893Na0,036Mn0,034Fe0,034Mg0,002}Σ2,999[Ti1,028Fe3+0,785Mg0,187]Σ2(Si2,196Fe3+0,504Al0,3)Σ3O12</t>
  </si>
  <si>
    <t>{Ca2,884Fe0,06Mg0,056}Σ3[Ti0,648Zr0,553Fe3+0,45Mg0,348]Σ1,999(Si2,147Fe3+0,472Al0,382)Σ3,001O12</t>
  </si>
  <si>
    <t>{Ca2,894Fe0,084Na0,013Mn0,009}Σ3[Ti0,908Fe3+0,721Mg0,17Fe2+0,131Zr0,069]Σ1,999(Si2,336Fe3+0,427Al0,236)Σ2,999O12</t>
  </si>
  <si>
    <t>{Ca2,868Fe0,082Na0,027Mn0,022}Σ2,999[Ti0,983Fe3+0,56Fe2+0,219Mg0,165Zr0,072]Σ1,999(Si2,356Fe3+0,389Al0,254)Σ2,999O12</t>
  </si>
  <si>
    <t>{Ca2,908Na0,076Mn0,016}Σ3[Ti1,053Fe3+0,457Fe2+0,248Mg0,144Zr0,09Mn2+0,008]Σ2(Si2,333Fe3+0,565Al0,102)Σ3O12</t>
  </si>
  <si>
    <t>{Ca2,866Fe0,076Na0,04Mn0,018}Σ3[Ti0,992Fe3+0,732Mg0,179Fe2+0,097]Σ2(Si2,323Fe3+0,435Al0,241)Σ2,999O12</t>
  </si>
  <si>
    <t>{Ca2,741Fe0,245Mn0,014}Σ3[Ti1,003Fe3+0,701Mg0,155Fe2+0,141]Σ2(Si2,293Al0,379Fe3+0,329)Σ3,001O12</t>
  </si>
  <si>
    <t>{Ca2,99Fe0,01}Σ3[Ti1,123Fe3+0,435Fe2+0,435Mg0,006]Σ1,999(Si2,319Fe3+0,393Al0,288)Σ3O12</t>
  </si>
  <si>
    <t>{Ca2,612Fe0,361Mn0,027}Σ3[Ti0,926Fe3+0,575Fe2+0,297Mg0,171Zr0,031]Σ2(Si2,511Fe3+0,333Al0,156)Σ3O12</t>
  </si>
  <si>
    <t>{Ca2,755Fe0,209Na0,021Mn0,015}Σ3[Ti0,878Fe3+0,852Fe2+0,245Zr0,024]Σ1,999(Si2,363Al0,515Fe3+0,122)Σ3O12</t>
  </si>
  <si>
    <t>{Ca2,715Fe0,255Na0,016Mn0,013}Σ2,999[Fe3+1,024Ti0,812Mg0,138Fe2+0,025]Σ1,999(Si2,368Al0,457Fe3+0,175)Σ3O12</t>
  </si>
  <si>
    <t>{Ca3,013Na0,032}Σ3,045[Fe3+1,071Ti0,854Mg0,015Mn2+0,012Mn3+0,003]Σ1,955(Si2,25Fe3+0,533Al0,217)Σ3O12</t>
  </si>
  <si>
    <t>{Ca2,943Fe0,056Mn0,001}Σ3[Ti1,105Fe3+0,507Fe2+0,381Mg0,006]Σ1,999(Si2,282Fe3+0,434Al0,283)Σ2,999O12</t>
  </si>
  <si>
    <t>{Ca2,991Fe0,009}Σ3[Ti0,98Fe3+0,514Fe2+0,506]Σ2(Si2,526Fe3+0,319Al0,155)Σ3O12</t>
  </si>
  <si>
    <t>{Ca2,911Fe0,089}Σ3[Ti1,11Fe3+0,436Fe2+0,333Mg0,121]Σ2(Si2,344Fe3+0,496Al0,16)Σ3O12</t>
  </si>
  <si>
    <t>{Ca2,962Fe0,038}Σ3[Fe3+0,891Ti0,774Fe2+0,246Mg0,089]Σ2(Si2,56Fe3+0,39Al0,05)Σ3O12</t>
  </si>
  <si>
    <t>{Ca2,785Fe0,215}Σ3[Ti0,903Fe3+0,597Fe2+0,344Mg0,156]Σ2(Si2,597Fe3+0,373Al0,031)Σ3,001O12</t>
  </si>
  <si>
    <t>{Ca2,952Mn0,041Fe0,008}Σ3,001[Ti1,009Fe3+0,612Fe2+0,222Mg0,157]Σ2(Si2,37Fe3+0,63)Σ3O12</t>
  </si>
  <si>
    <t>{Ca2,941Mn0,032Na0,027}Σ3[Ti1,083Fe3+0,597Mg0,168Fe2+0,152Mn2+0,001]Σ2,001(Si2,264Fe3+0,646Al0,09)Σ3O12</t>
  </si>
  <si>
    <t>{Ca2,905Na0,035Mn0,033Fe0,027}Σ3[Ti1,056Fe3+0,748Mg0,188Fe2+0,008]Σ2(Si2,175Fe3+0,537Al0,288)Σ3O12</t>
  </si>
  <si>
    <t>{Ca2,894Fe0,091Mn0,017}Σ3,002[Ti1,2Fe2+0,47Fe3+0,156Mg0,112Zr0,062]Σ2(Si2,318Fe3+0,584Al0,098)Σ3O12</t>
  </si>
  <si>
    <t>{Ca2,963Fe0,132Mn0,011}Σ3,106[Ti0,818Fe3+0,604Fe2+0,451Mg0,086Zr0,041]Σ2(Si2,466Al0,434Fe3+0,1)Σ3O12</t>
  </si>
  <si>
    <t>{Ca2,953Fe0,046Mn0,001}Σ3[Ti1,227Fe2+0,645Fe3+0,087Mg0,04Zr0,001]Σ2(Si2,455Fe3+0,442Al0,103)Σ3O12</t>
  </si>
  <si>
    <t>{Ca2,985Fe0,015Mn0,001}Σ3,001[Ti1,261Fe2+0,685Mg0,028Fe3+0,025Zr0,001]Σ2(Si2,449Fe3+0,541Al0,01)Σ3O12</t>
  </si>
  <si>
    <t>{Ca2,906Fe0,061Mn0,02Na0,013}Σ3[Ti0,87Fe3+0,69Mg0,163Fe2+0,156Zr0,12]Σ1,999(Si2,343Fe3+0,407Al0,25)Σ3O12</t>
  </si>
  <si>
    <t>{Ca2,916Na0,053Mn0,022Fe0,008}Σ2,999[Ti1Fe3+0,559Fe2+0,205Mg0,14Zr0,096]Σ2(Si2,302Fe3+0,547Al0,15)Σ2,999O12</t>
  </si>
  <si>
    <t>{Ca2,91Fe0,046Na0,023Mn0,02}Σ2,999[Ti0,963Fe3+0,625Fe2+0,175Mg0,156Zr0,08]Σ1,999(Si2,311Fe3+0,468Al0,221)Σ3O12</t>
  </si>
  <si>
    <t>{Ca2,935Mn0,032Fe0,017Na0,015}Σ2,999[Ti1,026Fe3+0,569Fe2+0,189Mg0,158Zr0,059]Σ2,001(Si2,277Fe3+0,567Al0,156)Σ3O12</t>
  </si>
  <si>
    <t>{Ca2,907Fe0,043Mn0,035Na0,015}Σ3[Ti1,069Fe3+0,517Fe2+0,204Mg0,155Zr0,055]Σ2(Si2,25Fe3+0,588Al0,162)Σ3O12</t>
  </si>
  <si>
    <t>{Ca2,915Mn0,034Fe0,03Na0,02}Σ2,999[Ti1,054Fe3+0,536Fe2+0,195Mg0,158Zr0,056]Σ1,999(Si2,263Fe3+0,58Al0,158)Σ3,001O12</t>
  </si>
  <si>
    <t>{Ca2,845Fe0,096Mn0,033Na0,026}Σ3[Ti1,132Fe3+0,574Mg0,161Fe2+0,093V0,04]Σ2(Si2,148Fe3+0,527Al0,325)Σ3O12</t>
  </si>
  <si>
    <t>{Ca2,883Fe0,077Mn0,024Na0,016}Σ3[Ti1,118Fe3+0,583Mg0,18Fe2+0,051V0,035Zr0,033]Σ2(Si2,097Fe3+0,546Al0,357)Σ3O12</t>
  </si>
  <si>
    <t>{Ca2,865Fe0,096Mn0,029Na0,01}Σ3[Fe3+1,066Ti0,654Mg0,126Fe2+0,083V0,053Zr0,018]Σ2(Si2,547Al0,387Fe3+0,066)Σ3O12</t>
  </si>
  <si>
    <t>{Ca2,888Mn0,05Fe0,048Na0,015}Σ3,001[Fe3+1,431Ti0,411Mg0,08V0,036Fe2+0,031Zr0,011]Σ2(Si2,704Al0,222Fe3+0,075)Σ3,001O12</t>
  </si>
  <si>
    <t>{Ca2,94Mn0,042Na0,015Fe0,003}Σ3[Fe3+1,247Ti0,574Mg0,111Fe2+0,058Zr0,009]Σ1,999(Si2,602Al0,248Fe3+0,15)Σ3O12</t>
  </si>
  <si>
    <t>{Ca2,998Fe0,008Mn0,001}Σ3,007[Zr1,297Ti0,627Fe3+0,031Mg0,026Fe2+0,01Sc0,007V0,002]Σ2(Si1,1Fe3+1,092Al0,808)Σ3O12</t>
  </si>
  <si>
    <t>{Ca2,984Y0,011Fe0,006}Σ3,001[Ti0,742Sc0,468Zr0,462Fe3+0,132Mg0,101Cr0,061Fe2+0,031V0,003]Σ2(Si1,913Fe3+0,73Al0,357)Σ3O12</t>
  </si>
  <si>
    <t>{Ca2,949Fe0,043Y0,006Mn0,004}Σ3,002[Ti0,667Sc0,459Zr0,367Fe3+0,293Mg0,148Cr0,048Fe2+0,012V0,008]Σ2,002(Si2,117Fe3+0,525Al0,359)Σ3,001O12</t>
  </si>
  <si>
    <t>{Ca2,913Fe0,07Y0,018}Σ3,001[Ti0,766Zr0,448Fe3+0,308Mg0,24Sc0,155Fe2+0,047Cr0,025V0,012]Σ2,001(Si2,051Al0,511Fe3+0,437)Σ2,999O12</t>
  </si>
  <si>
    <t>{Ca2,925Fe0,061Y0,016Mn0,001}Σ3,003[Ti0,729Zr0,441Sc0,288Fe3+0,27Mg0,201Fe2+0,039Cr0,024V0,008]Σ2(Si2,049Fe3+0,527Al0,424)Σ3O12</t>
  </si>
  <si>
    <t>{Ca2,942Fe0,043Y0,017Mn0,002}Σ3,004[Ti0,816Zr0,753Mg0,173Fe2+0,094Sc0,081Fe3+0,066Cr0,012V0,005]Σ2(Si1,675Fe3+0,704Al0,621)Σ3O12</t>
  </si>
  <si>
    <t>{Ca2,865Fe0,074Na0,038Mn0,032}Σ3,009[Ti1,058Fe3+0,46Fe2+0,294Mg0,135Zr0,039V0,014]Σ2(Si2,347Fe3+0,51Al0,137)Σ2,994O11,977(OH)0,023</t>
  </si>
  <si>
    <t>{Ca2,986Mn0,007Fe0,004Y0,003}Σ3[Ti0,871Fe3+0,458Mg0,267Zr0,249Fe2+0,155Cr0,001]Σ2,001(Si2,299Fe3+0,628Al0,073)Σ3O12</t>
  </si>
  <si>
    <t>{Ca2,883Fe0,098Mn0,019}Σ3[Ti0,846Zr0,482Mg0,369Fe3+0,198Fe2+0,106]Σ2,001(Si2,147Fe3+0,578Al0,275)Σ3O12</t>
  </si>
  <si>
    <t>{Ca2,988Mn0,007Y0,005}Σ3[Ti0,703Zr0,512Fe3+0,467Mg0,272Fe2+0,044Mn2+0,002Cr0,001]Σ2,001(Si2,098Fe3+0,647Al0,256)Σ3,001O12</t>
  </si>
  <si>
    <t>{Ca2,937Fe0,063}Σ3[Ti0,702Zr0,592Mg0,353Fe3+0,21Fe2+0,143]Σ2(Si2,202Fe3+0,627Al0,172)Σ3,001O12</t>
  </si>
  <si>
    <t>{Ca2,925Fe0,062Mn0,008Y0,005}Σ3[Ti0,674Zr0,591Fe3+0,383Mg0,292Fe2+0,045Cr0,014]Σ1,999(Si2,067Fe3+0,607Al0,326)Σ3O12</t>
  </si>
  <si>
    <t>{Ca2,914Fe0,072Mn0,015}Σ3,001[Zr0,786Ti0,68Mg0,354Fe2+0,118Fe3+0,062]Σ2(Si2,006Fe3+0,665Al0,329)Σ3O12</t>
  </si>
  <si>
    <t>{Ca2,93Fe0,064Mn0,004Y0,002}Σ3[Zr0,813Ti0,703Mg0,325Fe2+0,141Fe3+0,016Cr0,002]Σ2(Si1,948Fe3+0,732Al0,32)Σ3O12</t>
  </si>
  <si>
    <t>Ice River, Канада</t>
  </si>
  <si>
    <t>Antao, S.M., Mohib, S., Zaman, M., and Marr, R.A. Ti-rich andradites: chemistry, structure, multi-phases, optical anisotropy, and oscillatory zoning. Canadian Mineralogist. 2015. Vol. 53, pp. 133-158</t>
  </si>
  <si>
    <t>Antao S.M. Crystal structure of morimotoite from Ice River, Canada  // Powder diffraction. 2014. Vol. 29. № 4. P. 325–330.</t>
  </si>
  <si>
    <t>{Ca2,99Mn0,006Mg0,004}Σ3[Fe3+1,694Al0,161Ti0,095V0,022Mn3+0,016Mg0,008Zr0,004Cr0,001]Σ2,001(Si2,91Al0,09)Σ3O12</t>
  </si>
  <si>
    <t>{Ca3,067}3,067[Fe3+1,433Al0,487Ti0,029V0,009Mn3+0,003Cr0,003]1,964(Si2,943Al0,057)3O12</t>
  </si>
  <si>
    <t>{Ca3,007Na0,064}Σ3,071[Fe3+1,608Al0,197Ti0,122Mn3+0,014Mg0,007V0,002Sn0,002Cr0,001]Σ1,953(Si2,942Al0,058)Σ3O12</t>
  </si>
  <si>
    <t>{Ca2,925Fe0,047Mn0,028}Σ3[Fe3+1,71Al0,233Fe2+0,029Si0,027Ti0,001]Σ2(Si3)Σ3O12</t>
  </si>
  <si>
    <t>{Ca2,987Mn0,013}Σ3[Fe3+1,565Al0,23Ti0,144Fe2+0,056Cr0,003V0,001]Σ1,999(Si2,912Al0,088)Σ3O12</t>
  </si>
  <si>
    <t>{Ca2,937Fe0,034Mn0,021Na0,008}Σ3[Fe3+1,205Al0,527Fe2+0,13Si0,087Sn0,048Ti0,003]Σ2(Si3)Σ3O12</t>
  </si>
  <si>
    <t>{Ca2,945Mn0,033Fe0,011Na0,01}Σ2,999[Al1,026Fe3+0,651Fe2+0,153Ti0,142Si0,014V0,008Zr0,007]Σ2,001(Si3)Σ3O12</t>
  </si>
  <si>
    <t>{Ca2,993Na0,007}Σ3[Fe3+1,348Al0,357Ti0,199Fe2+0,063Mn2+0,019V0,008Zr0,004]Σ1,998(Si2,886Al0,114)Σ3O12</t>
  </si>
  <si>
    <t>{Ca2,979Na0,04}Σ3,019[Ti1,093Fe2+0,341Zr0,219Mg0,14Fe3+0,126Mn2+0,035V0,023Cr0,004]Σ1,981(Si2,264Fe3+0,645Al0,091)Σ3O12</t>
  </si>
  <si>
    <t>{Ca2,931Mn0,035Fe0,034}Σ3[Ti1,1Fe2+0,36Zr0,206Mg0,186Fe3+0,121V0,027Cr0,001]Σ2,001(Si2,239Fe3+0,672Al0,089)Σ3O12</t>
  </si>
  <si>
    <t>{Ca2,957Mn0,016Fe0,015Na0,012}Σ3[Ti0,912Fe3+0,683Fe2+0,257Mg0,113Zr0,029V0,007Cr0,001]Σ2,002(Si2,441Fe3+0,311Al0,248)Σ3O12</t>
  </si>
  <si>
    <t>{Ca2,934Fe0,042Mn0,015Na0,009}Σ3[Ti0,902Fe3+0,648Fe2+0,3Mg0,105Zr0,035V0,009Sn0,001]Σ2(Si2,477Al0,263Fe3+0,26)Σ3O12</t>
  </si>
  <si>
    <t>{Ca2,852Fe0,106Mn0,022Na0,02}Σ3[Fe3+0,878Ti0,83Fe2+0,159Mg0,095Zr0,023V0,014]Σ1,999(Si2,421Fe3+0,318Al0,262)Σ3,001O12</t>
  </si>
  <si>
    <t>{Ca2,879Fe0,089Mn0,02Na0,013}Σ3,001[Ti0,854Fe3+0,834Fe2+0,178Mg0,103Zr0,024Cr0,003Sn0,003V0,002]Σ2,001(Si2,414Fe3+0,331Al0,255)Σ3O12</t>
  </si>
  <si>
    <t>{Ca2,913Fe0,066Mn0,016Na0,005}Σ3[Ti0,94Fe3+0,592Fe2+0,275Mg0,112Zr0,074V0,008]Σ2,001(Si2,377Fe3+0,592Al0,031)Σ3O12</t>
  </si>
  <si>
    <t>{Ca2,879Fe0,103Mn0,018}Σ3[Ti0,946Fe3+0,551Fe2+0,285Mg0,122Zr0,078V0,013Cr0,002Sn0,001]Σ1,998(Si2,382Fe3+0,584Al0,034)Σ3O12</t>
  </si>
  <si>
    <t>{Ca2,738Fe0,215Na0,024Mn0,023}Σ3[Al1,126Fe3+0,491Ti0,228Fe2+0,137Mg0,01Zr0,003V0,002Sn0,002]Σ1,999(Si2,937Al0,063)Σ3O12</t>
  </si>
  <si>
    <t>{Ca2,935Mn0,053Na0,013}Σ3,001[Fe3+1,183Al0,327Fe2+0,221Ti0,21Zr0,037Mn2+0,011V0,008Cr0,002]Σ1,999(Si2,996Al0,004)Σ3O12</t>
  </si>
  <si>
    <t>{Ca2,866Fe0,064Na0,049Mn0,021}Σ3[Fe3+1,013Ti0,621Fe2+0,332V0,018Zr0,012Cr0,003Sn0,001]Σ2(Si2,747Fe3+0,253)Σ3O12</t>
  </si>
  <si>
    <t>{Ca2,998Na0,054}Σ3,052[Fe3+0,957Ti0,632Fe2+0,304Mn2+0,025V0,019Zr0,012]Σ1,949(Si2,79Fe3+0,21)Σ3O12</t>
  </si>
  <si>
    <t>{Ca2,961Mn0,02Fe0,01Na0,01}Σ3,001[Ti0,921Fe3+0,739Fe2+0,209Mg0,082Zr0,04V0,007Cr0,002]Σ2(Si2,34Fe3+0,425Al0,236)Σ3,001O12</t>
  </si>
  <si>
    <t>{Ca2,944Mn0,028Fe0,018Na0,011}Σ3,001[Ti0,925Fe3+0,743Fe2+0,18Mg0,102Zr0,037V0,01Cr0,004]Σ2,001(Si2,332Fe3+0,434Al0,234)Σ3O12</t>
  </si>
  <si>
    <t>{Ca2,96Mn0,022Fe0,018}Σ3[Zr0,719Ti0,661Mg0,243Fe3+0,211Fe2+0,155V0,008Sn0,003]Σ2(Si2,015Fe3+0,799Al0,186)Σ3O12</t>
  </si>
  <si>
    <t>{Ca2,92Fe0,058Mn0,022}Σ3[Zr0,687Ti0,656Mg0,249Fe3+0,209Fe2+0,182V0,015Sn0,004]Σ2,002(Si2,084Fe3+0,742Al0,174)Σ3O12</t>
  </si>
  <si>
    <t>{Ca2,887Fe0,066Mn0,031Na0,016}Σ3[Ti0,854Fe3+0,797Fe2+0,214Mg0,085Zr0,035V0,01Cr0,004]Σ1,999(Si2,425Fe3+0,307Al0,269)Σ3,001O12</t>
  </si>
  <si>
    <t>{Ca2,921Fe0,06Mn0,019}Σ3[Ti0,837Fe3+0,821Fe2+0,193Mg0,098Zr0,034V0,015Sn0,001]Σ1,999(Si2,418Fe3+0,323Al0,259)Σ3O12</t>
  </si>
  <si>
    <t>{Ca2,95Fe0,039Mn0,011}Σ3[Fe3+1,547Al0,216Ti0,137Fe2+0,066Mg0,022V0,008Cr0,003Sn0,001]Σ2(Si2,95Al0,05)Σ3O12</t>
  </si>
  <si>
    <t>{Ca2,871Na0,048Fe0,046Mn0,035}Σ3[Ti0,977Fe3+0,533Fe2+0,278Mg0,14Zr0,072]Σ2(Si2,374Fe3+0,517Al0,067)Σ2,958O11,83(OH)0,17</t>
  </si>
  <si>
    <t>{Ca2,907Fe0,064Mn0,029}Σ3[Ti0,949Fe3+0,531Fe2+0,287Mg0,16Zr0,072]Σ1,999(Si2,384Fe3+0,5Al0,074)Σ2,958O11,831(OH)0,169</t>
  </si>
  <si>
    <t>{Ca2,905Fe0,04Na0,028Mn0,027}Σ3[Ti0,973Fe3+0,561Fe2+0,223Mg0,161Zr0,082]Σ2(Si2,315Fe3+0,574Al0,068)Σ2,957O11,83(OH)0,17</t>
  </si>
  <si>
    <t>{Ca2,859Na0,062Fe0,06Mn0,019}Σ3[Ti0,966Fe3+0,567Fe2+0,261Mg0,122Zr0,084]Σ3(Si2,352Fe3+0,51Al0,095)Σ2,957O11,828(OH)0,172</t>
  </si>
  <si>
    <t>{Ca2,877Na0,074Fe0,025Mn0,023}Σ2,999[Ti0,95Fe3+0,672Mg0,164Fe2+0,144Zr0,070)Σ2,957O11,83(OH)0,17</t>
  </si>
  <si>
    <t>{Ca2,921Fe0,034Na0,025Mn0,02}Σ3[Ti0,974Fe3+0,503Fe2+0,31Mg0,138Zr0,075]Σ3(Si2,38Fe3+0,577)Σ2,957O11,827(OH)0,173</t>
  </si>
  <si>
    <t>{Ca2,913Fe0,041Na0,025Mn0,02}Σ2,999[Ti0,963Fe3+0,559Fe2+0,249Mg0,149Zr0,08]Σ3(Si2,337Fe3+0,543Al0,077)Σ2,957O11,827(OH)0,173</t>
  </si>
  <si>
    <t>{Ca2,866Na0,064Fe0,039Mn0,031}Σ3[Ti0,967Fe3+0,574Fe2+0,243Mg0,14Zr0,077]Σ3,0015(Si2,36Fe3+0,524Al0,074)Σ2,958O11,831(OH)0,169</t>
  </si>
  <si>
    <t>{Ca2,882Fe0,057Na0,039Mn0,022}Σ3[Ti0,957Fe3+0,595Fe2+0,228Mg0,146Zr0,074]Σ3(Si2,34Fe3+0,527Al0,091)Σ2,958O11,831(OH)0,169</t>
  </si>
  <si>
    <t>{Ca2,889Na0,071Mn0,025Fe0,015}Σ3[Ti0,954Fe3+0,607Fe2+0,247Mg0,108Zr0,084]Σ3(Si2,346Fe3+0,535Al0,077)Σ2,958O11,829(OH)0,171</t>
  </si>
  <si>
    <t>{Ca3,022}Σ3,022[Fe3+1,068Ti0,595Fe2+0,217Mg0,064V0,018Mn2+0,013Zr0,003Sn0,001Cr0,001]Σ1,98(Si2,716Al0,145Fe3+0,139)Σ3O12</t>
  </si>
  <si>
    <t>{Ca2,989Na0,008Mn0,003}Σ3[Fe3+1,265Ti0,508Fe2+0,099Mg0,091V0,019Mn2+0,012Cr0,003Zr0,002]Σ1,999(Si2,7Fe3+0,151Al0,149)Σ3O12</t>
  </si>
  <si>
    <t>{Ca3,011}Σ3,011[Fe3+1,413Al0,277Ti0,13Fe2+0,102Mg0,029Si0,022Mn2+0,011V0,003Zr0,001Sn0,001]Σ1,989(Si3)Σ3O12</t>
  </si>
  <si>
    <t>{Ca2,943Na0,036Mn0,021}3[Fe3+1,517Al0,258Ti0,135Fe2+0,067Mg0,014V0,003Sn0,002Cr0,002]1,998(Si2,981Al0,019)?3O12</t>
  </si>
  <si>
    <t>{Ca3,034}Σ3,034[Fe3+1,314Ti0,381Fe2+0,128Mg0,068Al0,05Mn2+0,016V0,007Cr0,003]Σ1,967(Si2,865Al0,135)Σ3O12</t>
  </si>
  <si>
    <t>{Ca2,978Na0,066}Σ3,044[Fe3+1,454Ti0,383Mg0,095Mn3+0,013Al0,006Mn2+0,003V0,002Zr0,001]Σ1,957(Si2,824Al0,176)Σ3O12</t>
  </si>
  <si>
    <t>{Ca2,993Mn0,007}Σ3[Fe3+1,37Ti0,298Al0,129Fe2+0,121Mg0,069Mn2+0,006V0,004Cr0,001Zr0,001]Σ1,999(Si2,896Al0,104)Σ3O12</t>
  </si>
  <si>
    <t>{Ca2,983Mn0,017}Σ3[Fe3+0,908Ti0,699Fe2+0,227Mg0,088Al0,057Zr0,008Mn2+0,006V0,004Cr0,002Sn0,001]Σ2(Si2,612Al0,388)Σ3O12</t>
  </si>
  <si>
    <t>{Ca2,98Na0,01Mn0,01}Σ3[Fe3+0,95Ti0,694Fe2+0,208Mg0,094Al0,035V0,009Zr0,007Mn2+0,003]Σ2(Si2,614Al0,386)Σ3O12</t>
  </si>
  <si>
    <t>???</t>
  </si>
  <si>
    <t>Atomic weights</t>
  </si>
  <si>
    <t>for 8 cations</t>
  </si>
  <si>
    <t>Sample No.</t>
  </si>
  <si>
    <t>Comments</t>
  </si>
  <si>
    <t>Mg#, mol.%</t>
  </si>
  <si>
    <r>
      <t>SiO</t>
    </r>
    <r>
      <rPr>
        <vertAlign val="subscript"/>
        <sz val="11"/>
        <color indexed="8"/>
        <rFont val="Calibri"/>
        <family val="2"/>
        <charset val="204"/>
      </rPr>
      <t>2</t>
    </r>
  </si>
  <si>
    <r>
      <t>TiO</t>
    </r>
    <r>
      <rPr>
        <vertAlign val="subscript"/>
        <sz val="11"/>
        <color indexed="8"/>
        <rFont val="Calibri"/>
        <family val="2"/>
        <charset val="204"/>
      </rPr>
      <t>2</t>
    </r>
  </si>
  <si>
    <r>
      <t>Al</t>
    </r>
    <r>
      <rPr>
        <vertAlign val="subscript"/>
        <sz val="11"/>
        <color indexed="8"/>
        <rFont val="Calibri"/>
        <family val="2"/>
        <charset val="204"/>
      </rPr>
      <t>2</t>
    </r>
    <r>
      <rPr>
        <sz val="11"/>
        <color theme="1"/>
        <rFont val="Calibri"/>
        <family val="2"/>
        <charset val="204"/>
        <scheme val="minor"/>
      </rPr>
      <t>O</t>
    </r>
    <r>
      <rPr>
        <vertAlign val="subscript"/>
        <sz val="11"/>
        <color indexed="8"/>
        <rFont val="Calibri"/>
        <family val="2"/>
        <charset val="204"/>
      </rPr>
      <t>3</t>
    </r>
  </si>
  <si>
    <r>
      <t>Cr</t>
    </r>
    <r>
      <rPr>
        <vertAlign val="subscript"/>
        <sz val="11"/>
        <color indexed="8"/>
        <rFont val="Calibri"/>
        <family val="2"/>
        <charset val="204"/>
      </rPr>
      <t>2</t>
    </r>
    <r>
      <rPr>
        <sz val="11"/>
        <color theme="1"/>
        <rFont val="Calibri"/>
        <family val="2"/>
        <charset val="204"/>
        <scheme val="minor"/>
      </rPr>
      <t>O</t>
    </r>
    <r>
      <rPr>
        <vertAlign val="subscript"/>
        <sz val="11"/>
        <color indexed="8"/>
        <rFont val="Calibri"/>
        <family val="2"/>
        <charset val="204"/>
      </rPr>
      <t>3</t>
    </r>
  </si>
  <si>
    <t>Сумма</t>
  </si>
  <si>
    <t>Fe</t>
  </si>
  <si>
    <t>Mn</t>
  </si>
  <si>
    <t>Sum</t>
  </si>
  <si>
    <t>O</t>
  </si>
  <si>
    <t>Fe3</t>
  </si>
  <si>
    <t>Fe2</t>
  </si>
  <si>
    <t>T</t>
  </si>
  <si>
    <t>AlIV</t>
  </si>
  <si>
    <t>AlVI</t>
  </si>
  <si>
    <t>M1</t>
  </si>
  <si>
    <t>M2</t>
  </si>
  <si>
    <t>Mg#</t>
  </si>
  <si>
    <t>Агаханов А.А.</t>
  </si>
  <si>
    <t>normal</t>
  </si>
  <si>
    <t>unknown</t>
  </si>
  <si>
    <t>К-15-2-1-1</t>
  </si>
  <si>
    <t>Garnet calculation sample</t>
  </si>
  <si>
    <t>Электронное приложение к статье</t>
  </si>
  <si>
    <t>Новые данные о минералах №52, вып.1 (2018), стр-стр</t>
  </si>
  <si>
    <t>Коллекция титановых гранатов минералогического музея имени А.Е. Ферсмана РАН</t>
  </si>
  <si>
    <r>
      <rPr>
        <sz val="11"/>
        <color rgb="FF231F20"/>
        <rFont val="Arial"/>
        <family val="2"/>
        <charset val="204"/>
      </rPr>
      <t>Гриценко Ю.Д.</t>
    </r>
    <r>
      <rPr>
        <b/>
        <sz val="11"/>
        <color theme="1"/>
        <rFont val="Arial"/>
        <family val="2"/>
        <charset val="204"/>
      </rPr>
      <t xml:space="preserve"> </t>
    </r>
  </si>
  <si>
    <t>Анализы гранатов из коллекции минералогического музея имени А.Е. Ферсмана РАН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</si>
</sst>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vertAlign val="subscript"/>
      <sz val="10"/>
      <name val="Arial Cyr"/>
      <charset val="204"/>
    </font>
    <font>
      <sz val="10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color indexed="8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1"/>
      <color rgb="FF231F2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charset val="204"/>
      <scheme val="minor"/>
    </font>
    <font>
      <vertAlign val="subscript"/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231F2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9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/>
    </xf>
    <xf numFmtId="164" fontId="5" fillId="0" borderId="9" xfId="1" applyNumberFormat="1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2" borderId="0" xfId="0" applyFill="1"/>
    <xf numFmtId="0" fontId="0" fillId="0" borderId="11" xfId="0" applyBorder="1"/>
    <xf numFmtId="0" fontId="8" fillId="0" borderId="12" xfId="2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9" fillId="0" borderId="0" xfId="1" applyFont="1" applyFill="1"/>
    <xf numFmtId="0" fontId="9" fillId="0" borderId="0" xfId="0" applyFont="1"/>
    <xf numFmtId="164" fontId="0" fillId="0" borderId="0" xfId="0" applyNumberFormat="1" applyBorder="1"/>
    <xf numFmtId="2" fontId="0" fillId="0" borderId="11" xfId="0" applyNumberFormat="1" applyBorder="1"/>
    <xf numFmtId="0" fontId="9" fillId="0" borderId="0" xfId="1" applyFont="1" applyFill="1" applyBorder="1"/>
    <xf numFmtId="49" fontId="8" fillId="0" borderId="15" xfId="2" applyNumberFormat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/>
    </xf>
    <xf numFmtId="0" fontId="11" fillId="0" borderId="0" xfId="1" applyFont="1" applyFill="1"/>
    <xf numFmtId="0" fontId="11" fillId="0" borderId="0" xfId="0" applyFont="1"/>
    <xf numFmtId="0" fontId="0" fillId="0" borderId="12" xfId="0" applyBorder="1"/>
    <xf numFmtId="0" fontId="0" fillId="0" borderId="16" xfId="0" applyBorder="1"/>
    <xf numFmtId="0" fontId="8" fillId="0" borderId="19" xfId="2" applyFont="1" applyFill="1" applyBorder="1" applyAlignment="1">
      <alignment horizontal="left" wrapText="1"/>
    </xf>
    <xf numFmtId="0" fontId="0" fillId="0" borderId="10" xfId="0" applyBorder="1"/>
    <xf numFmtId="0" fontId="0" fillId="0" borderId="7" xfId="0" applyBorder="1"/>
    <xf numFmtId="0" fontId="0" fillId="0" borderId="0" xfId="0" applyFont="1"/>
    <xf numFmtId="0" fontId="0" fillId="0" borderId="20" xfId="0" applyFont="1" applyBorder="1"/>
    <xf numFmtId="0" fontId="0" fillId="0" borderId="0" xfId="0" applyFill="1" applyBorder="1"/>
    <xf numFmtId="2" fontId="17" fillId="0" borderId="0" xfId="1" applyNumberFormat="1" applyFont="1" applyFill="1" applyBorder="1"/>
    <xf numFmtId="0" fontId="0" fillId="0" borderId="0" xfId="0" applyFont="1" applyBorder="1"/>
    <xf numFmtId="2" fontId="0" fillId="0" borderId="0" xfId="0" applyNumberFormat="1" applyFill="1" applyBorder="1" applyAlignment="1">
      <alignment horizontal="center"/>
    </xf>
    <xf numFmtId="0" fontId="0" fillId="0" borderId="21" xfId="0" applyBorder="1"/>
    <xf numFmtId="0" fontId="0" fillId="0" borderId="3" xfId="0" applyFont="1" applyBorder="1"/>
    <xf numFmtId="2" fontId="18" fillId="0" borderId="4" xfId="1" applyNumberFormat="1" applyFont="1" applyFill="1" applyBorder="1"/>
    <xf numFmtId="2" fontId="18" fillId="0" borderId="8" xfId="1" applyNumberFormat="1" applyFont="1" applyFill="1" applyBorder="1"/>
    <xf numFmtId="2" fontId="18" fillId="0" borderId="22" xfId="1" applyNumberFormat="1" applyFont="1" applyFill="1" applyBorder="1"/>
    <xf numFmtId="0" fontId="0" fillId="0" borderId="23" xfId="0" applyBorder="1"/>
    <xf numFmtId="165" fontId="0" fillId="0" borderId="23" xfId="0" applyNumberFormat="1" applyBorder="1"/>
    <xf numFmtId="165" fontId="0" fillId="0" borderId="21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left"/>
    </xf>
    <xf numFmtId="165" fontId="0" fillId="0" borderId="1" xfId="0" applyNumberFormat="1" applyBorder="1"/>
    <xf numFmtId="165" fontId="0" fillId="0" borderId="11" xfId="0" applyNumberFormat="1" applyBorder="1"/>
    <xf numFmtId="165" fontId="0" fillId="0" borderId="16" xfId="0" applyNumberFormat="1" applyBorder="1"/>
    <xf numFmtId="0" fontId="0" fillId="0" borderId="22" xfId="0" applyBorder="1"/>
    <xf numFmtId="0" fontId="0" fillId="0" borderId="0" xfId="0" applyNumberFormat="1"/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0" xfId="0" applyFont="1" applyBorder="1"/>
    <xf numFmtId="0" fontId="0" fillId="0" borderId="0" xfId="0" applyFont="1" applyBorder="1" applyAlignment="1">
      <alignment horizontal="left"/>
    </xf>
    <xf numFmtId="2" fontId="18" fillId="0" borderId="7" xfId="1" applyNumberFormat="1" applyFont="1" applyFill="1" applyBorder="1"/>
    <xf numFmtId="0" fontId="0" fillId="0" borderId="23" xfId="0" applyFont="1" applyBorder="1"/>
    <xf numFmtId="0" fontId="0" fillId="0" borderId="2" xfId="0" applyBorder="1" applyAlignment="1">
      <alignment horizontal="left"/>
    </xf>
    <xf numFmtId="0" fontId="0" fillId="0" borderId="13" xfId="0" applyFont="1" applyBorder="1"/>
    <xf numFmtId="0" fontId="0" fillId="0" borderId="24" xfId="0" applyFont="1" applyBorder="1"/>
    <xf numFmtId="0" fontId="15" fillId="0" borderId="13" xfId="0" applyFont="1" applyFill="1" applyBorder="1"/>
    <xf numFmtId="0" fontId="16" fillId="0" borderId="13" xfId="0" applyFont="1" applyBorder="1"/>
    <xf numFmtId="2" fontId="21" fillId="0" borderId="11" xfId="0" applyNumberFormat="1" applyFont="1" applyBorder="1"/>
    <xf numFmtId="0" fontId="22" fillId="0" borderId="0" xfId="1" applyFont="1" applyFill="1" applyBorder="1" applyAlignment="1">
      <alignment horizontal="left"/>
    </xf>
    <xf numFmtId="0" fontId="23" fillId="0" borderId="0" xfId="0" applyFont="1"/>
    <xf numFmtId="164" fontId="0" fillId="0" borderId="0" xfId="0" applyNumberFormat="1"/>
    <xf numFmtId="0" fontId="0" fillId="0" borderId="17" xfId="0" applyFont="1" applyBorder="1"/>
    <xf numFmtId="0" fontId="0" fillId="0" borderId="25" xfId="0" applyBorder="1"/>
    <xf numFmtId="0" fontId="0" fillId="0" borderId="25" xfId="0" applyBorder="1" applyAlignment="1">
      <alignment horizontal="left"/>
    </xf>
    <xf numFmtId="0" fontId="0" fillId="0" borderId="18" xfId="0" applyBorder="1"/>
    <xf numFmtId="0" fontId="1" fillId="0" borderId="2" xfId="0" applyFont="1" applyBorder="1"/>
    <xf numFmtId="0" fontId="1" fillId="0" borderId="0" xfId="0" applyFont="1" applyBorder="1"/>
    <xf numFmtId="0" fontId="0" fillId="0" borderId="17" xfId="0" applyBorder="1"/>
    <xf numFmtId="0" fontId="1" fillId="0" borderId="25" xfId="0" applyFont="1" applyBorder="1"/>
    <xf numFmtId="0" fontId="0" fillId="0" borderId="0" xfId="0"/>
    <xf numFmtId="0" fontId="23" fillId="0" borderId="0" xfId="0" applyFont="1"/>
    <xf numFmtId="0" fontId="25" fillId="0" borderId="0" xfId="0" applyFont="1" applyAlignment="1">
      <alignment horizontal="left" vertical="center"/>
    </xf>
    <xf numFmtId="0" fontId="0" fillId="0" borderId="9" xfId="0" applyBorder="1"/>
    <xf numFmtId="0" fontId="27" fillId="0" borderId="0" xfId="0" applyFont="1"/>
    <xf numFmtId="0" fontId="25" fillId="0" borderId="0" xfId="0" applyFont="1"/>
  </cellXfs>
  <cellStyles count="3">
    <cellStyle name="Normal_new SS" xfId="1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66"/>
  <sheetViews>
    <sheetView tabSelected="1" workbookViewId="0">
      <selection activeCell="A12" sqref="A12"/>
    </sheetView>
  </sheetViews>
  <sheetFormatPr defaultRowHeight="14.4" x14ac:dyDescent="0.3"/>
  <cols>
    <col min="1" max="1" width="10.88671875" customWidth="1"/>
    <col min="2" max="2" width="7.88671875" customWidth="1"/>
    <col min="3" max="3" width="18.109375" customWidth="1"/>
    <col min="4" max="4" width="7.5546875" customWidth="1"/>
    <col min="5" max="5" width="8.33203125" customWidth="1"/>
    <col min="6" max="6" width="14.88671875" customWidth="1"/>
    <col min="7" max="7" width="13.88671875" customWidth="1"/>
    <col min="8" max="20" width="5.6640625" customWidth="1"/>
    <col min="21" max="22" width="6.6640625" customWidth="1"/>
    <col min="23" max="37" width="5.6640625" customWidth="1"/>
    <col min="38" max="38" width="8.33203125" customWidth="1"/>
    <col min="39" max="39" width="10" style="13" customWidth="1"/>
    <col min="40" max="40" width="7.33203125" customWidth="1"/>
    <col min="41" max="256" width="5.6640625" customWidth="1"/>
    <col min="257" max="257" width="10.88671875" customWidth="1"/>
    <col min="258" max="258" width="7.88671875" customWidth="1"/>
    <col min="259" max="259" width="18.109375" customWidth="1"/>
    <col min="260" max="260" width="7.5546875" customWidth="1"/>
    <col min="261" max="261" width="8.33203125" customWidth="1"/>
    <col min="262" max="262" width="14.88671875" customWidth="1"/>
    <col min="263" max="263" width="13.88671875" customWidth="1"/>
    <col min="264" max="276" width="5.6640625" customWidth="1"/>
    <col min="277" max="278" width="6.6640625" customWidth="1"/>
    <col min="279" max="293" width="5.6640625" customWidth="1"/>
    <col min="294" max="295" width="8.33203125" customWidth="1"/>
    <col min="296" max="296" width="7.33203125" customWidth="1"/>
    <col min="297" max="512" width="5.6640625" customWidth="1"/>
    <col min="513" max="513" width="10.88671875" customWidth="1"/>
    <col min="514" max="514" width="7.88671875" customWidth="1"/>
    <col min="515" max="515" width="18.109375" customWidth="1"/>
    <col min="516" max="516" width="7.5546875" customWidth="1"/>
    <col min="517" max="517" width="8.33203125" customWidth="1"/>
    <col min="518" max="518" width="14.88671875" customWidth="1"/>
    <col min="519" max="519" width="13.88671875" customWidth="1"/>
    <col min="520" max="532" width="5.6640625" customWidth="1"/>
    <col min="533" max="534" width="6.6640625" customWidth="1"/>
    <col min="535" max="549" width="5.6640625" customWidth="1"/>
    <col min="550" max="551" width="8.33203125" customWidth="1"/>
    <col min="552" max="552" width="7.33203125" customWidth="1"/>
    <col min="553" max="768" width="5.6640625" customWidth="1"/>
    <col min="769" max="769" width="10.88671875" customWidth="1"/>
    <col min="770" max="770" width="7.88671875" customWidth="1"/>
    <col min="771" max="771" width="18.109375" customWidth="1"/>
    <col min="772" max="772" width="7.5546875" customWidth="1"/>
    <col min="773" max="773" width="8.33203125" customWidth="1"/>
    <col min="774" max="774" width="14.88671875" customWidth="1"/>
    <col min="775" max="775" width="13.88671875" customWidth="1"/>
    <col min="776" max="788" width="5.6640625" customWidth="1"/>
    <col min="789" max="790" width="6.6640625" customWidth="1"/>
    <col min="791" max="805" width="5.6640625" customWidth="1"/>
    <col min="806" max="807" width="8.33203125" customWidth="1"/>
    <col min="808" max="808" width="7.33203125" customWidth="1"/>
    <col min="809" max="1024" width="5.6640625" customWidth="1"/>
    <col min="1025" max="1025" width="10.88671875" customWidth="1"/>
    <col min="1026" max="1026" width="7.88671875" customWidth="1"/>
    <col min="1027" max="1027" width="18.109375" customWidth="1"/>
    <col min="1028" max="1028" width="7.5546875" customWidth="1"/>
    <col min="1029" max="1029" width="8.33203125" customWidth="1"/>
    <col min="1030" max="1030" width="14.88671875" customWidth="1"/>
    <col min="1031" max="1031" width="13.88671875" customWidth="1"/>
    <col min="1032" max="1044" width="5.6640625" customWidth="1"/>
    <col min="1045" max="1046" width="6.6640625" customWidth="1"/>
    <col min="1047" max="1061" width="5.6640625" customWidth="1"/>
    <col min="1062" max="1063" width="8.33203125" customWidth="1"/>
    <col min="1064" max="1064" width="7.33203125" customWidth="1"/>
    <col min="1065" max="1280" width="5.6640625" customWidth="1"/>
    <col min="1281" max="1281" width="10.88671875" customWidth="1"/>
    <col min="1282" max="1282" width="7.88671875" customWidth="1"/>
    <col min="1283" max="1283" width="18.109375" customWidth="1"/>
    <col min="1284" max="1284" width="7.5546875" customWidth="1"/>
    <col min="1285" max="1285" width="8.33203125" customWidth="1"/>
    <col min="1286" max="1286" width="14.88671875" customWidth="1"/>
    <col min="1287" max="1287" width="13.88671875" customWidth="1"/>
    <col min="1288" max="1300" width="5.6640625" customWidth="1"/>
    <col min="1301" max="1302" width="6.6640625" customWidth="1"/>
    <col min="1303" max="1317" width="5.6640625" customWidth="1"/>
    <col min="1318" max="1319" width="8.33203125" customWidth="1"/>
    <col min="1320" max="1320" width="7.33203125" customWidth="1"/>
    <col min="1321" max="1536" width="5.6640625" customWidth="1"/>
    <col min="1537" max="1537" width="10.88671875" customWidth="1"/>
    <col min="1538" max="1538" width="7.88671875" customWidth="1"/>
    <col min="1539" max="1539" width="18.109375" customWidth="1"/>
    <col min="1540" max="1540" width="7.5546875" customWidth="1"/>
    <col min="1541" max="1541" width="8.33203125" customWidth="1"/>
    <col min="1542" max="1542" width="14.88671875" customWidth="1"/>
    <col min="1543" max="1543" width="13.88671875" customWidth="1"/>
    <col min="1544" max="1556" width="5.6640625" customWidth="1"/>
    <col min="1557" max="1558" width="6.6640625" customWidth="1"/>
    <col min="1559" max="1573" width="5.6640625" customWidth="1"/>
    <col min="1574" max="1575" width="8.33203125" customWidth="1"/>
    <col min="1576" max="1576" width="7.33203125" customWidth="1"/>
    <col min="1577" max="1792" width="5.6640625" customWidth="1"/>
    <col min="1793" max="1793" width="10.88671875" customWidth="1"/>
    <col min="1794" max="1794" width="7.88671875" customWidth="1"/>
    <col min="1795" max="1795" width="18.109375" customWidth="1"/>
    <col min="1796" max="1796" width="7.5546875" customWidth="1"/>
    <col min="1797" max="1797" width="8.33203125" customWidth="1"/>
    <col min="1798" max="1798" width="14.88671875" customWidth="1"/>
    <col min="1799" max="1799" width="13.88671875" customWidth="1"/>
    <col min="1800" max="1812" width="5.6640625" customWidth="1"/>
    <col min="1813" max="1814" width="6.6640625" customWidth="1"/>
    <col min="1815" max="1829" width="5.6640625" customWidth="1"/>
    <col min="1830" max="1831" width="8.33203125" customWidth="1"/>
    <col min="1832" max="1832" width="7.33203125" customWidth="1"/>
    <col min="1833" max="2048" width="5.6640625" customWidth="1"/>
    <col min="2049" max="2049" width="10.88671875" customWidth="1"/>
    <col min="2050" max="2050" width="7.88671875" customWidth="1"/>
    <col min="2051" max="2051" width="18.109375" customWidth="1"/>
    <col min="2052" max="2052" width="7.5546875" customWidth="1"/>
    <col min="2053" max="2053" width="8.33203125" customWidth="1"/>
    <col min="2054" max="2054" width="14.88671875" customWidth="1"/>
    <col min="2055" max="2055" width="13.88671875" customWidth="1"/>
    <col min="2056" max="2068" width="5.6640625" customWidth="1"/>
    <col min="2069" max="2070" width="6.6640625" customWidth="1"/>
    <col min="2071" max="2085" width="5.6640625" customWidth="1"/>
    <col min="2086" max="2087" width="8.33203125" customWidth="1"/>
    <col min="2088" max="2088" width="7.33203125" customWidth="1"/>
    <col min="2089" max="2304" width="5.6640625" customWidth="1"/>
    <col min="2305" max="2305" width="10.88671875" customWidth="1"/>
    <col min="2306" max="2306" width="7.88671875" customWidth="1"/>
    <col min="2307" max="2307" width="18.109375" customWidth="1"/>
    <col min="2308" max="2308" width="7.5546875" customWidth="1"/>
    <col min="2309" max="2309" width="8.33203125" customWidth="1"/>
    <col min="2310" max="2310" width="14.88671875" customWidth="1"/>
    <col min="2311" max="2311" width="13.88671875" customWidth="1"/>
    <col min="2312" max="2324" width="5.6640625" customWidth="1"/>
    <col min="2325" max="2326" width="6.6640625" customWidth="1"/>
    <col min="2327" max="2341" width="5.6640625" customWidth="1"/>
    <col min="2342" max="2343" width="8.33203125" customWidth="1"/>
    <col min="2344" max="2344" width="7.33203125" customWidth="1"/>
    <col min="2345" max="2560" width="5.6640625" customWidth="1"/>
    <col min="2561" max="2561" width="10.88671875" customWidth="1"/>
    <col min="2562" max="2562" width="7.88671875" customWidth="1"/>
    <col min="2563" max="2563" width="18.109375" customWidth="1"/>
    <col min="2564" max="2564" width="7.5546875" customWidth="1"/>
    <col min="2565" max="2565" width="8.33203125" customWidth="1"/>
    <col min="2566" max="2566" width="14.88671875" customWidth="1"/>
    <col min="2567" max="2567" width="13.88671875" customWidth="1"/>
    <col min="2568" max="2580" width="5.6640625" customWidth="1"/>
    <col min="2581" max="2582" width="6.6640625" customWidth="1"/>
    <col min="2583" max="2597" width="5.6640625" customWidth="1"/>
    <col min="2598" max="2599" width="8.33203125" customWidth="1"/>
    <col min="2600" max="2600" width="7.33203125" customWidth="1"/>
    <col min="2601" max="2816" width="5.6640625" customWidth="1"/>
    <col min="2817" max="2817" width="10.88671875" customWidth="1"/>
    <col min="2818" max="2818" width="7.88671875" customWidth="1"/>
    <col min="2819" max="2819" width="18.109375" customWidth="1"/>
    <col min="2820" max="2820" width="7.5546875" customWidth="1"/>
    <col min="2821" max="2821" width="8.33203125" customWidth="1"/>
    <col min="2822" max="2822" width="14.88671875" customWidth="1"/>
    <col min="2823" max="2823" width="13.88671875" customWidth="1"/>
    <col min="2824" max="2836" width="5.6640625" customWidth="1"/>
    <col min="2837" max="2838" width="6.6640625" customWidth="1"/>
    <col min="2839" max="2853" width="5.6640625" customWidth="1"/>
    <col min="2854" max="2855" width="8.33203125" customWidth="1"/>
    <col min="2856" max="2856" width="7.33203125" customWidth="1"/>
    <col min="2857" max="3072" width="5.6640625" customWidth="1"/>
    <col min="3073" max="3073" width="10.88671875" customWidth="1"/>
    <col min="3074" max="3074" width="7.88671875" customWidth="1"/>
    <col min="3075" max="3075" width="18.109375" customWidth="1"/>
    <col min="3076" max="3076" width="7.5546875" customWidth="1"/>
    <col min="3077" max="3077" width="8.33203125" customWidth="1"/>
    <col min="3078" max="3078" width="14.88671875" customWidth="1"/>
    <col min="3079" max="3079" width="13.88671875" customWidth="1"/>
    <col min="3080" max="3092" width="5.6640625" customWidth="1"/>
    <col min="3093" max="3094" width="6.6640625" customWidth="1"/>
    <col min="3095" max="3109" width="5.6640625" customWidth="1"/>
    <col min="3110" max="3111" width="8.33203125" customWidth="1"/>
    <col min="3112" max="3112" width="7.33203125" customWidth="1"/>
    <col min="3113" max="3328" width="5.6640625" customWidth="1"/>
    <col min="3329" max="3329" width="10.88671875" customWidth="1"/>
    <col min="3330" max="3330" width="7.88671875" customWidth="1"/>
    <col min="3331" max="3331" width="18.109375" customWidth="1"/>
    <col min="3332" max="3332" width="7.5546875" customWidth="1"/>
    <col min="3333" max="3333" width="8.33203125" customWidth="1"/>
    <col min="3334" max="3334" width="14.88671875" customWidth="1"/>
    <col min="3335" max="3335" width="13.88671875" customWidth="1"/>
    <col min="3336" max="3348" width="5.6640625" customWidth="1"/>
    <col min="3349" max="3350" width="6.6640625" customWidth="1"/>
    <col min="3351" max="3365" width="5.6640625" customWidth="1"/>
    <col min="3366" max="3367" width="8.33203125" customWidth="1"/>
    <col min="3368" max="3368" width="7.33203125" customWidth="1"/>
    <col min="3369" max="3584" width="5.6640625" customWidth="1"/>
    <col min="3585" max="3585" width="10.88671875" customWidth="1"/>
    <col min="3586" max="3586" width="7.88671875" customWidth="1"/>
    <col min="3587" max="3587" width="18.109375" customWidth="1"/>
    <col min="3588" max="3588" width="7.5546875" customWidth="1"/>
    <col min="3589" max="3589" width="8.33203125" customWidth="1"/>
    <col min="3590" max="3590" width="14.88671875" customWidth="1"/>
    <col min="3591" max="3591" width="13.88671875" customWidth="1"/>
    <col min="3592" max="3604" width="5.6640625" customWidth="1"/>
    <col min="3605" max="3606" width="6.6640625" customWidth="1"/>
    <col min="3607" max="3621" width="5.6640625" customWidth="1"/>
    <col min="3622" max="3623" width="8.33203125" customWidth="1"/>
    <col min="3624" max="3624" width="7.33203125" customWidth="1"/>
    <col min="3625" max="3840" width="5.6640625" customWidth="1"/>
    <col min="3841" max="3841" width="10.88671875" customWidth="1"/>
    <col min="3842" max="3842" width="7.88671875" customWidth="1"/>
    <col min="3843" max="3843" width="18.109375" customWidth="1"/>
    <col min="3844" max="3844" width="7.5546875" customWidth="1"/>
    <col min="3845" max="3845" width="8.33203125" customWidth="1"/>
    <col min="3846" max="3846" width="14.88671875" customWidth="1"/>
    <col min="3847" max="3847" width="13.88671875" customWidth="1"/>
    <col min="3848" max="3860" width="5.6640625" customWidth="1"/>
    <col min="3861" max="3862" width="6.6640625" customWidth="1"/>
    <col min="3863" max="3877" width="5.6640625" customWidth="1"/>
    <col min="3878" max="3879" width="8.33203125" customWidth="1"/>
    <col min="3880" max="3880" width="7.33203125" customWidth="1"/>
    <col min="3881" max="4096" width="5.6640625" customWidth="1"/>
    <col min="4097" max="4097" width="10.88671875" customWidth="1"/>
    <col min="4098" max="4098" width="7.88671875" customWidth="1"/>
    <col min="4099" max="4099" width="18.109375" customWidth="1"/>
    <col min="4100" max="4100" width="7.5546875" customWidth="1"/>
    <col min="4101" max="4101" width="8.33203125" customWidth="1"/>
    <col min="4102" max="4102" width="14.88671875" customWidth="1"/>
    <col min="4103" max="4103" width="13.88671875" customWidth="1"/>
    <col min="4104" max="4116" width="5.6640625" customWidth="1"/>
    <col min="4117" max="4118" width="6.6640625" customWidth="1"/>
    <col min="4119" max="4133" width="5.6640625" customWidth="1"/>
    <col min="4134" max="4135" width="8.33203125" customWidth="1"/>
    <col min="4136" max="4136" width="7.33203125" customWidth="1"/>
    <col min="4137" max="4352" width="5.6640625" customWidth="1"/>
    <col min="4353" max="4353" width="10.88671875" customWidth="1"/>
    <col min="4354" max="4354" width="7.88671875" customWidth="1"/>
    <col min="4355" max="4355" width="18.109375" customWidth="1"/>
    <col min="4356" max="4356" width="7.5546875" customWidth="1"/>
    <col min="4357" max="4357" width="8.33203125" customWidth="1"/>
    <col min="4358" max="4358" width="14.88671875" customWidth="1"/>
    <col min="4359" max="4359" width="13.88671875" customWidth="1"/>
    <col min="4360" max="4372" width="5.6640625" customWidth="1"/>
    <col min="4373" max="4374" width="6.6640625" customWidth="1"/>
    <col min="4375" max="4389" width="5.6640625" customWidth="1"/>
    <col min="4390" max="4391" width="8.33203125" customWidth="1"/>
    <col min="4392" max="4392" width="7.33203125" customWidth="1"/>
    <col min="4393" max="4608" width="5.6640625" customWidth="1"/>
    <col min="4609" max="4609" width="10.88671875" customWidth="1"/>
    <col min="4610" max="4610" width="7.88671875" customWidth="1"/>
    <col min="4611" max="4611" width="18.109375" customWidth="1"/>
    <col min="4612" max="4612" width="7.5546875" customWidth="1"/>
    <col min="4613" max="4613" width="8.33203125" customWidth="1"/>
    <col min="4614" max="4614" width="14.88671875" customWidth="1"/>
    <col min="4615" max="4615" width="13.88671875" customWidth="1"/>
    <col min="4616" max="4628" width="5.6640625" customWidth="1"/>
    <col min="4629" max="4630" width="6.6640625" customWidth="1"/>
    <col min="4631" max="4645" width="5.6640625" customWidth="1"/>
    <col min="4646" max="4647" width="8.33203125" customWidth="1"/>
    <col min="4648" max="4648" width="7.33203125" customWidth="1"/>
    <col min="4649" max="4864" width="5.6640625" customWidth="1"/>
    <col min="4865" max="4865" width="10.88671875" customWidth="1"/>
    <col min="4866" max="4866" width="7.88671875" customWidth="1"/>
    <col min="4867" max="4867" width="18.109375" customWidth="1"/>
    <col min="4868" max="4868" width="7.5546875" customWidth="1"/>
    <col min="4869" max="4869" width="8.33203125" customWidth="1"/>
    <col min="4870" max="4870" width="14.88671875" customWidth="1"/>
    <col min="4871" max="4871" width="13.88671875" customWidth="1"/>
    <col min="4872" max="4884" width="5.6640625" customWidth="1"/>
    <col min="4885" max="4886" width="6.6640625" customWidth="1"/>
    <col min="4887" max="4901" width="5.6640625" customWidth="1"/>
    <col min="4902" max="4903" width="8.33203125" customWidth="1"/>
    <col min="4904" max="4904" width="7.33203125" customWidth="1"/>
    <col min="4905" max="5120" width="5.6640625" customWidth="1"/>
    <col min="5121" max="5121" width="10.88671875" customWidth="1"/>
    <col min="5122" max="5122" width="7.88671875" customWidth="1"/>
    <col min="5123" max="5123" width="18.109375" customWidth="1"/>
    <col min="5124" max="5124" width="7.5546875" customWidth="1"/>
    <col min="5125" max="5125" width="8.33203125" customWidth="1"/>
    <col min="5126" max="5126" width="14.88671875" customWidth="1"/>
    <col min="5127" max="5127" width="13.88671875" customWidth="1"/>
    <col min="5128" max="5140" width="5.6640625" customWidth="1"/>
    <col min="5141" max="5142" width="6.6640625" customWidth="1"/>
    <col min="5143" max="5157" width="5.6640625" customWidth="1"/>
    <col min="5158" max="5159" width="8.33203125" customWidth="1"/>
    <col min="5160" max="5160" width="7.33203125" customWidth="1"/>
    <col min="5161" max="5376" width="5.6640625" customWidth="1"/>
    <col min="5377" max="5377" width="10.88671875" customWidth="1"/>
    <col min="5378" max="5378" width="7.88671875" customWidth="1"/>
    <col min="5379" max="5379" width="18.109375" customWidth="1"/>
    <col min="5380" max="5380" width="7.5546875" customWidth="1"/>
    <col min="5381" max="5381" width="8.33203125" customWidth="1"/>
    <col min="5382" max="5382" width="14.88671875" customWidth="1"/>
    <col min="5383" max="5383" width="13.88671875" customWidth="1"/>
    <col min="5384" max="5396" width="5.6640625" customWidth="1"/>
    <col min="5397" max="5398" width="6.6640625" customWidth="1"/>
    <col min="5399" max="5413" width="5.6640625" customWidth="1"/>
    <col min="5414" max="5415" width="8.33203125" customWidth="1"/>
    <col min="5416" max="5416" width="7.33203125" customWidth="1"/>
    <col min="5417" max="5632" width="5.6640625" customWidth="1"/>
    <col min="5633" max="5633" width="10.88671875" customWidth="1"/>
    <col min="5634" max="5634" width="7.88671875" customWidth="1"/>
    <col min="5635" max="5635" width="18.109375" customWidth="1"/>
    <col min="5636" max="5636" width="7.5546875" customWidth="1"/>
    <col min="5637" max="5637" width="8.33203125" customWidth="1"/>
    <col min="5638" max="5638" width="14.88671875" customWidth="1"/>
    <col min="5639" max="5639" width="13.88671875" customWidth="1"/>
    <col min="5640" max="5652" width="5.6640625" customWidth="1"/>
    <col min="5653" max="5654" width="6.6640625" customWidth="1"/>
    <col min="5655" max="5669" width="5.6640625" customWidth="1"/>
    <col min="5670" max="5671" width="8.33203125" customWidth="1"/>
    <col min="5672" max="5672" width="7.33203125" customWidth="1"/>
    <col min="5673" max="5888" width="5.6640625" customWidth="1"/>
    <col min="5889" max="5889" width="10.88671875" customWidth="1"/>
    <col min="5890" max="5890" width="7.88671875" customWidth="1"/>
    <col min="5891" max="5891" width="18.109375" customWidth="1"/>
    <col min="5892" max="5892" width="7.5546875" customWidth="1"/>
    <col min="5893" max="5893" width="8.33203125" customWidth="1"/>
    <col min="5894" max="5894" width="14.88671875" customWidth="1"/>
    <col min="5895" max="5895" width="13.88671875" customWidth="1"/>
    <col min="5896" max="5908" width="5.6640625" customWidth="1"/>
    <col min="5909" max="5910" width="6.6640625" customWidth="1"/>
    <col min="5911" max="5925" width="5.6640625" customWidth="1"/>
    <col min="5926" max="5927" width="8.33203125" customWidth="1"/>
    <col min="5928" max="5928" width="7.33203125" customWidth="1"/>
    <col min="5929" max="6144" width="5.6640625" customWidth="1"/>
    <col min="6145" max="6145" width="10.88671875" customWidth="1"/>
    <col min="6146" max="6146" width="7.88671875" customWidth="1"/>
    <col min="6147" max="6147" width="18.109375" customWidth="1"/>
    <col min="6148" max="6148" width="7.5546875" customWidth="1"/>
    <col min="6149" max="6149" width="8.33203125" customWidth="1"/>
    <col min="6150" max="6150" width="14.88671875" customWidth="1"/>
    <col min="6151" max="6151" width="13.88671875" customWidth="1"/>
    <col min="6152" max="6164" width="5.6640625" customWidth="1"/>
    <col min="6165" max="6166" width="6.6640625" customWidth="1"/>
    <col min="6167" max="6181" width="5.6640625" customWidth="1"/>
    <col min="6182" max="6183" width="8.33203125" customWidth="1"/>
    <col min="6184" max="6184" width="7.33203125" customWidth="1"/>
    <col min="6185" max="6400" width="5.6640625" customWidth="1"/>
    <col min="6401" max="6401" width="10.88671875" customWidth="1"/>
    <col min="6402" max="6402" width="7.88671875" customWidth="1"/>
    <col min="6403" max="6403" width="18.109375" customWidth="1"/>
    <col min="6404" max="6404" width="7.5546875" customWidth="1"/>
    <col min="6405" max="6405" width="8.33203125" customWidth="1"/>
    <col min="6406" max="6406" width="14.88671875" customWidth="1"/>
    <col min="6407" max="6407" width="13.88671875" customWidth="1"/>
    <col min="6408" max="6420" width="5.6640625" customWidth="1"/>
    <col min="6421" max="6422" width="6.6640625" customWidth="1"/>
    <col min="6423" max="6437" width="5.6640625" customWidth="1"/>
    <col min="6438" max="6439" width="8.33203125" customWidth="1"/>
    <col min="6440" max="6440" width="7.33203125" customWidth="1"/>
    <col min="6441" max="6656" width="5.6640625" customWidth="1"/>
    <col min="6657" max="6657" width="10.88671875" customWidth="1"/>
    <col min="6658" max="6658" width="7.88671875" customWidth="1"/>
    <col min="6659" max="6659" width="18.109375" customWidth="1"/>
    <col min="6660" max="6660" width="7.5546875" customWidth="1"/>
    <col min="6661" max="6661" width="8.33203125" customWidth="1"/>
    <col min="6662" max="6662" width="14.88671875" customWidth="1"/>
    <col min="6663" max="6663" width="13.88671875" customWidth="1"/>
    <col min="6664" max="6676" width="5.6640625" customWidth="1"/>
    <col min="6677" max="6678" width="6.6640625" customWidth="1"/>
    <col min="6679" max="6693" width="5.6640625" customWidth="1"/>
    <col min="6694" max="6695" width="8.33203125" customWidth="1"/>
    <col min="6696" max="6696" width="7.33203125" customWidth="1"/>
    <col min="6697" max="6912" width="5.6640625" customWidth="1"/>
    <col min="6913" max="6913" width="10.88671875" customWidth="1"/>
    <col min="6914" max="6914" width="7.88671875" customWidth="1"/>
    <col min="6915" max="6915" width="18.109375" customWidth="1"/>
    <col min="6916" max="6916" width="7.5546875" customWidth="1"/>
    <col min="6917" max="6917" width="8.33203125" customWidth="1"/>
    <col min="6918" max="6918" width="14.88671875" customWidth="1"/>
    <col min="6919" max="6919" width="13.88671875" customWidth="1"/>
    <col min="6920" max="6932" width="5.6640625" customWidth="1"/>
    <col min="6933" max="6934" width="6.6640625" customWidth="1"/>
    <col min="6935" max="6949" width="5.6640625" customWidth="1"/>
    <col min="6950" max="6951" width="8.33203125" customWidth="1"/>
    <col min="6952" max="6952" width="7.33203125" customWidth="1"/>
    <col min="6953" max="7168" width="5.6640625" customWidth="1"/>
    <col min="7169" max="7169" width="10.88671875" customWidth="1"/>
    <col min="7170" max="7170" width="7.88671875" customWidth="1"/>
    <col min="7171" max="7171" width="18.109375" customWidth="1"/>
    <col min="7172" max="7172" width="7.5546875" customWidth="1"/>
    <col min="7173" max="7173" width="8.33203125" customWidth="1"/>
    <col min="7174" max="7174" width="14.88671875" customWidth="1"/>
    <col min="7175" max="7175" width="13.88671875" customWidth="1"/>
    <col min="7176" max="7188" width="5.6640625" customWidth="1"/>
    <col min="7189" max="7190" width="6.6640625" customWidth="1"/>
    <col min="7191" max="7205" width="5.6640625" customWidth="1"/>
    <col min="7206" max="7207" width="8.33203125" customWidth="1"/>
    <col min="7208" max="7208" width="7.33203125" customWidth="1"/>
    <col min="7209" max="7424" width="5.6640625" customWidth="1"/>
    <col min="7425" max="7425" width="10.88671875" customWidth="1"/>
    <col min="7426" max="7426" width="7.88671875" customWidth="1"/>
    <col min="7427" max="7427" width="18.109375" customWidth="1"/>
    <col min="7428" max="7428" width="7.5546875" customWidth="1"/>
    <col min="7429" max="7429" width="8.33203125" customWidth="1"/>
    <col min="7430" max="7430" width="14.88671875" customWidth="1"/>
    <col min="7431" max="7431" width="13.88671875" customWidth="1"/>
    <col min="7432" max="7444" width="5.6640625" customWidth="1"/>
    <col min="7445" max="7446" width="6.6640625" customWidth="1"/>
    <col min="7447" max="7461" width="5.6640625" customWidth="1"/>
    <col min="7462" max="7463" width="8.33203125" customWidth="1"/>
    <col min="7464" max="7464" width="7.33203125" customWidth="1"/>
    <col min="7465" max="7680" width="5.6640625" customWidth="1"/>
    <col min="7681" max="7681" width="10.88671875" customWidth="1"/>
    <col min="7682" max="7682" width="7.88671875" customWidth="1"/>
    <col min="7683" max="7683" width="18.109375" customWidth="1"/>
    <col min="7684" max="7684" width="7.5546875" customWidth="1"/>
    <col min="7685" max="7685" width="8.33203125" customWidth="1"/>
    <col min="7686" max="7686" width="14.88671875" customWidth="1"/>
    <col min="7687" max="7687" width="13.88671875" customWidth="1"/>
    <col min="7688" max="7700" width="5.6640625" customWidth="1"/>
    <col min="7701" max="7702" width="6.6640625" customWidth="1"/>
    <col min="7703" max="7717" width="5.6640625" customWidth="1"/>
    <col min="7718" max="7719" width="8.33203125" customWidth="1"/>
    <col min="7720" max="7720" width="7.33203125" customWidth="1"/>
    <col min="7721" max="7936" width="5.6640625" customWidth="1"/>
    <col min="7937" max="7937" width="10.88671875" customWidth="1"/>
    <col min="7938" max="7938" width="7.88671875" customWidth="1"/>
    <col min="7939" max="7939" width="18.109375" customWidth="1"/>
    <col min="7940" max="7940" width="7.5546875" customWidth="1"/>
    <col min="7941" max="7941" width="8.33203125" customWidth="1"/>
    <col min="7942" max="7942" width="14.88671875" customWidth="1"/>
    <col min="7943" max="7943" width="13.88671875" customWidth="1"/>
    <col min="7944" max="7956" width="5.6640625" customWidth="1"/>
    <col min="7957" max="7958" width="6.6640625" customWidth="1"/>
    <col min="7959" max="7973" width="5.6640625" customWidth="1"/>
    <col min="7974" max="7975" width="8.33203125" customWidth="1"/>
    <col min="7976" max="7976" width="7.33203125" customWidth="1"/>
    <col min="7977" max="8192" width="5.6640625" customWidth="1"/>
    <col min="8193" max="8193" width="10.88671875" customWidth="1"/>
    <col min="8194" max="8194" width="7.88671875" customWidth="1"/>
    <col min="8195" max="8195" width="18.109375" customWidth="1"/>
    <col min="8196" max="8196" width="7.5546875" customWidth="1"/>
    <col min="8197" max="8197" width="8.33203125" customWidth="1"/>
    <col min="8198" max="8198" width="14.88671875" customWidth="1"/>
    <col min="8199" max="8199" width="13.88671875" customWidth="1"/>
    <col min="8200" max="8212" width="5.6640625" customWidth="1"/>
    <col min="8213" max="8214" width="6.6640625" customWidth="1"/>
    <col min="8215" max="8229" width="5.6640625" customWidth="1"/>
    <col min="8230" max="8231" width="8.33203125" customWidth="1"/>
    <col min="8232" max="8232" width="7.33203125" customWidth="1"/>
    <col min="8233" max="8448" width="5.6640625" customWidth="1"/>
    <col min="8449" max="8449" width="10.88671875" customWidth="1"/>
    <col min="8450" max="8450" width="7.88671875" customWidth="1"/>
    <col min="8451" max="8451" width="18.109375" customWidth="1"/>
    <col min="8452" max="8452" width="7.5546875" customWidth="1"/>
    <col min="8453" max="8453" width="8.33203125" customWidth="1"/>
    <col min="8454" max="8454" width="14.88671875" customWidth="1"/>
    <col min="8455" max="8455" width="13.88671875" customWidth="1"/>
    <col min="8456" max="8468" width="5.6640625" customWidth="1"/>
    <col min="8469" max="8470" width="6.6640625" customWidth="1"/>
    <col min="8471" max="8485" width="5.6640625" customWidth="1"/>
    <col min="8486" max="8487" width="8.33203125" customWidth="1"/>
    <col min="8488" max="8488" width="7.33203125" customWidth="1"/>
    <col min="8489" max="8704" width="5.6640625" customWidth="1"/>
    <col min="8705" max="8705" width="10.88671875" customWidth="1"/>
    <col min="8706" max="8706" width="7.88671875" customWidth="1"/>
    <col min="8707" max="8707" width="18.109375" customWidth="1"/>
    <col min="8708" max="8708" width="7.5546875" customWidth="1"/>
    <col min="8709" max="8709" width="8.33203125" customWidth="1"/>
    <col min="8710" max="8710" width="14.88671875" customWidth="1"/>
    <col min="8711" max="8711" width="13.88671875" customWidth="1"/>
    <col min="8712" max="8724" width="5.6640625" customWidth="1"/>
    <col min="8725" max="8726" width="6.6640625" customWidth="1"/>
    <col min="8727" max="8741" width="5.6640625" customWidth="1"/>
    <col min="8742" max="8743" width="8.33203125" customWidth="1"/>
    <col min="8744" max="8744" width="7.33203125" customWidth="1"/>
    <col min="8745" max="8960" width="5.6640625" customWidth="1"/>
    <col min="8961" max="8961" width="10.88671875" customWidth="1"/>
    <col min="8962" max="8962" width="7.88671875" customWidth="1"/>
    <col min="8963" max="8963" width="18.109375" customWidth="1"/>
    <col min="8964" max="8964" width="7.5546875" customWidth="1"/>
    <col min="8965" max="8965" width="8.33203125" customWidth="1"/>
    <col min="8966" max="8966" width="14.88671875" customWidth="1"/>
    <col min="8967" max="8967" width="13.88671875" customWidth="1"/>
    <col min="8968" max="8980" width="5.6640625" customWidth="1"/>
    <col min="8981" max="8982" width="6.6640625" customWidth="1"/>
    <col min="8983" max="8997" width="5.6640625" customWidth="1"/>
    <col min="8998" max="8999" width="8.33203125" customWidth="1"/>
    <col min="9000" max="9000" width="7.33203125" customWidth="1"/>
    <col min="9001" max="9216" width="5.6640625" customWidth="1"/>
    <col min="9217" max="9217" width="10.88671875" customWidth="1"/>
    <col min="9218" max="9218" width="7.88671875" customWidth="1"/>
    <col min="9219" max="9219" width="18.109375" customWidth="1"/>
    <col min="9220" max="9220" width="7.5546875" customWidth="1"/>
    <col min="9221" max="9221" width="8.33203125" customWidth="1"/>
    <col min="9222" max="9222" width="14.88671875" customWidth="1"/>
    <col min="9223" max="9223" width="13.88671875" customWidth="1"/>
    <col min="9224" max="9236" width="5.6640625" customWidth="1"/>
    <col min="9237" max="9238" width="6.6640625" customWidth="1"/>
    <col min="9239" max="9253" width="5.6640625" customWidth="1"/>
    <col min="9254" max="9255" width="8.33203125" customWidth="1"/>
    <col min="9256" max="9256" width="7.33203125" customWidth="1"/>
    <col min="9257" max="9472" width="5.6640625" customWidth="1"/>
    <col min="9473" max="9473" width="10.88671875" customWidth="1"/>
    <col min="9474" max="9474" width="7.88671875" customWidth="1"/>
    <col min="9475" max="9475" width="18.109375" customWidth="1"/>
    <col min="9476" max="9476" width="7.5546875" customWidth="1"/>
    <col min="9477" max="9477" width="8.33203125" customWidth="1"/>
    <col min="9478" max="9478" width="14.88671875" customWidth="1"/>
    <col min="9479" max="9479" width="13.88671875" customWidth="1"/>
    <col min="9480" max="9492" width="5.6640625" customWidth="1"/>
    <col min="9493" max="9494" width="6.6640625" customWidth="1"/>
    <col min="9495" max="9509" width="5.6640625" customWidth="1"/>
    <col min="9510" max="9511" width="8.33203125" customWidth="1"/>
    <col min="9512" max="9512" width="7.33203125" customWidth="1"/>
    <col min="9513" max="9728" width="5.6640625" customWidth="1"/>
    <col min="9729" max="9729" width="10.88671875" customWidth="1"/>
    <col min="9730" max="9730" width="7.88671875" customWidth="1"/>
    <col min="9731" max="9731" width="18.109375" customWidth="1"/>
    <col min="9732" max="9732" width="7.5546875" customWidth="1"/>
    <col min="9733" max="9733" width="8.33203125" customWidth="1"/>
    <col min="9734" max="9734" width="14.88671875" customWidth="1"/>
    <col min="9735" max="9735" width="13.88671875" customWidth="1"/>
    <col min="9736" max="9748" width="5.6640625" customWidth="1"/>
    <col min="9749" max="9750" width="6.6640625" customWidth="1"/>
    <col min="9751" max="9765" width="5.6640625" customWidth="1"/>
    <col min="9766" max="9767" width="8.33203125" customWidth="1"/>
    <col min="9768" max="9768" width="7.33203125" customWidth="1"/>
    <col min="9769" max="9984" width="5.6640625" customWidth="1"/>
    <col min="9985" max="9985" width="10.88671875" customWidth="1"/>
    <col min="9986" max="9986" width="7.88671875" customWidth="1"/>
    <col min="9987" max="9987" width="18.109375" customWidth="1"/>
    <col min="9988" max="9988" width="7.5546875" customWidth="1"/>
    <col min="9989" max="9989" width="8.33203125" customWidth="1"/>
    <col min="9990" max="9990" width="14.88671875" customWidth="1"/>
    <col min="9991" max="9991" width="13.88671875" customWidth="1"/>
    <col min="9992" max="10004" width="5.6640625" customWidth="1"/>
    <col min="10005" max="10006" width="6.6640625" customWidth="1"/>
    <col min="10007" max="10021" width="5.6640625" customWidth="1"/>
    <col min="10022" max="10023" width="8.33203125" customWidth="1"/>
    <col min="10024" max="10024" width="7.33203125" customWidth="1"/>
    <col min="10025" max="10240" width="5.6640625" customWidth="1"/>
    <col min="10241" max="10241" width="10.88671875" customWidth="1"/>
    <col min="10242" max="10242" width="7.88671875" customWidth="1"/>
    <col min="10243" max="10243" width="18.109375" customWidth="1"/>
    <col min="10244" max="10244" width="7.5546875" customWidth="1"/>
    <col min="10245" max="10245" width="8.33203125" customWidth="1"/>
    <col min="10246" max="10246" width="14.88671875" customWidth="1"/>
    <col min="10247" max="10247" width="13.88671875" customWidth="1"/>
    <col min="10248" max="10260" width="5.6640625" customWidth="1"/>
    <col min="10261" max="10262" width="6.6640625" customWidth="1"/>
    <col min="10263" max="10277" width="5.6640625" customWidth="1"/>
    <col min="10278" max="10279" width="8.33203125" customWidth="1"/>
    <col min="10280" max="10280" width="7.33203125" customWidth="1"/>
    <col min="10281" max="10496" width="5.6640625" customWidth="1"/>
    <col min="10497" max="10497" width="10.88671875" customWidth="1"/>
    <col min="10498" max="10498" width="7.88671875" customWidth="1"/>
    <col min="10499" max="10499" width="18.109375" customWidth="1"/>
    <col min="10500" max="10500" width="7.5546875" customWidth="1"/>
    <col min="10501" max="10501" width="8.33203125" customWidth="1"/>
    <col min="10502" max="10502" width="14.88671875" customWidth="1"/>
    <col min="10503" max="10503" width="13.88671875" customWidth="1"/>
    <col min="10504" max="10516" width="5.6640625" customWidth="1"/>
    <col min="10517" max="10518" width="6.6640625" customWidth="1"/>
    <col min="10519" max="10533" width="5.6640625" customWidth="1"/>
    <col min="10534" max="10535" width="8.33203125" customWidth="1"/>
    <col min="10536" max="10536" width="7.33203125" customWidth="1"/>
    <col min="10537" max="10752" width="5.6640625" customWidth="1"/>
    <col min="10753" max="10753" width="10.88671875" customWidth="1"/>
    <col min="10754" max="10754" width="7.88671875" customWidth="1"/>
    <col min="10755" max="10755" width="18.109375" customWidth="1"/>
    <col min="10756" max="10756" width="7.5546875" customWidth="1"/>
    <col min="10757" max="10757" width="8.33203125" customWidth="1"/>
    <col min="10758" max="10758" width="14.88671875" customWidth="1"/>
    <col min="10759" max="10759" width="13.88671875" customWidth="1"/>
    <col min="10760" max="10772" width="5.6640625" customWidth="1"/>
    <col min="10773" max="10774" width="6.6640625" customWidth="1"/>
    <col min="10775" max="10789" width="5.6640625" customWidth="1"/>
    <col min="10790" max="10791" width="8.33203125" customWidth="1"/>
    <col min="10792" max="10792" width="7.33203125" customWidth="1"/>
    <col min="10793" max="11008" width="5.6640625" customWidth="1"/>
    <col min="11009" max="11009" width="10.88671875" customWidth="1"/>
    <col min="11010" max="11010" width="7.88671875" customWidth="1"/>
    <col min="11011" max="11011" width="18.109375" customWidth="1"/>
    <col min="11012" max="11012" width="7.5546875" customWidth="1"/>
    <col min="11013" max="11013" width="8.33203125" customWidth="1"/>
    <col min="11014" max="11014" width="14.88671875" customWidth="1"/>
    <col min="11015" max="11015" width="13.88671875" customWidth="1"/>
    <col min="11016" max="11028" width="5.6640625" customWidth="1"/>
    <col min="11029" max="11030" width="6.6640625" customWidth="1"/>
    <col min="11031" max="11045" width="5.6640625" customWidth="1"/>
    <col min="11046" max="11047" width="8.33203125" customWidth="1"/>
    <col min="11048" max="11048" width="7.33203125" customWidth="1"/>
    <col min="11049" max="11264" width="5.6640625" customWidth="1"/>
    <col min="11265" max="11265" width="10.88671875" customWidth="1"/>
    <col min="11266" max="11266" width="7.88671875" customWidth="1"/>
    <col min="11267" max="11267" width="18.109375" customWidth="1"/>
    <col min="11268" max="11268" width="7.5546875" customWidth="1"/>
    <col min="11269" max="11269" width="8.33203125" customWidth="1"/>
    <col min="11270" max="11270" width="14.88671875" customWidth="1"/>
    <col min="11271" max="11271" width="13.88671875" customWidth="1"/>
    <col min="11272" max="11284" width="5.6640625" customWidth="1"/>
    <col min="11285" max="11286" width="6.6640625" customWidth="1"/>
    <col min="11287" max="11301" width="5.6640625" customWidth="1"/>
    <col min="11302" max="11303" width="8.33203125" customWidth="1"/>
    <col min="11304" max="11304" width="7.33203125" customWidth="1"/>
    <col min="11305" max="11520" width="5.6640625" customWidth="1"/>
    <col min="11521" max="11521" width="10.88671875" customWidth="1"/>
    <col min="11522" max="11522" width="7.88671875" customWidth="1"/>
    <col min="11523" max="11523" width="18.109375" customWidth="1"/>
    <col min="11524" max="11524" width="7.5546875" customWidth="1"/>
    <col min="11525" max="11525" width="8.33203125" customWidth="1"/>
    <col min="11526" max="11526" width="14.88671875" customWidth="1"/>
    <col min="11527" max="11527" width="13.88671875" customWidth="1"/>
    <col min="11528" max="11540" width="5.6640625" customWidth="1"/>
    <col min="11541" max="11542" width="6.6640625" customWidth="1"/>
    <col min="11543" max="11557" width="5.6640625" customWidth="1"/>
    <col min="11558" max="11559" width="8.33203125" customWidth="1"/>
    <col min="11560" max="11560" width="7.33203125" customWidth="1"/>
    <col min="11561" max="11776" width="5.6640625" customWidth="1"/>
    <col min="11777" max="11777" width="10.88671875" customWidth="1"/>
    <col min="11778" max="11778" width="7.88671875" customWidth="1"/>
    <col min="11779" max="11779" width="18.109375" customWidth="1"/>
    <col min="11780" max="11780" width="7.5546875" customWidth="1"/>
    <col min="11781" max="11781" width="8.33203125" customWidth="1"/>
    <col min="11782" max="11782" width="14.88671875" customWidth="1"/>
    <col min="11783" max="11783" width="13.88671875" customWidth="1"/>
    <col min="11784" max="11796" width="5.6640625" customWidth="1"/>
    <col min="11797" max="11798" width="6.6640625" customWidth="1"/>
    <col min="11799" max="11813" width="5.6640625" customWidth="1"/>
    <col min="11814" max="11815" width="8.33203125" customWidth="1"/>
    <col min="11816" max="11816" width="7.33203125" customWidth="1"/>
    <col min="11817" max="12032" width="5.6640625" customWidth="1"/>
    <col min="12033" max="12033" width="10.88671875" customWidth="1"/>
    <col min="12034" max="12034" width="7.88671875" customWidth="1"/>
    <col min="12035" max="12035" width="18.109375" customWidth="1"/>
    <col min="12036" max="12036" width="7.5546875" customWidth="1"/>
    <col min="12037" max="12037" width="8.33203125" customWidth="1"/>
    <col min="12038" max="12038" width="14.88671875" customWidth="1"/>
    <col min="12039" max="12039" width="13.88671875" customWidth="1"/>
    <col min="12040" max="12052" width="5.6640625" customWidth="1"/>
    <col min="12053" max="12054" width="6.6640625" customWidth="1"/>
    <col min="12055" max="12069" width="5.6640625" customWidth="1"/>
    <col min="12070" max="12071" width="8.33203125" customWidth="1"/>
    <col min="12072" max="12072" width="7.33203125" customWidth="1"/>
    <col min="12073" max="12288" width="5.6640625" customWidth="1"/>
    <col min="12289" max="12289" width="10.88671875" customWidth="1"/>
    <col min="12290" max="12290" width="7.88671875" customWidth="1"/>
    <col min="12291" max="12291" width="18.109375" customWidth="1"/>
    <col min="12292" max="12292" width="7.5546875" customWidth="1"/>
    <col min="12293" max="12293" width="8.33203125" customWidth="1"/>
    <col min="12294" max="12294" width="14.88671875" customWidth="1"/>
    <col min="12295" max="12295" width="13.88671875" customWidth="1"/>
    <col min="12296" max="12308" width="5.6640625" customWidth="1"/>
    <col min="12309" max="12310" width="6.6640625" customWidth="1"/>
    <col min="12311" max="12325" width="5.6640625" customWidth="1"/>
    <col min="12326" max="12327" width="8.33203125" customWidth="1"/>
    <col min="12328" max="12328" width="7.33203125" customWidth="1"/>
    <col min="12329" max="12544" width="5.6640625" customWidth="1"/>
    <col min="12545" max="12545" width="10.88671875" customWidth="1"/>
    <col min="12546" max="12546" width="7.88671875" customWidth="1"/>
    <col min="12547" max="12547" width="18.109375" customWidth="1"/>
    <col min="12548" max="12548" width="7.5546875" customWidth="1"/>
    <col min="12549" max="12549" width="8.33203125" customWidth="1"/>
    <col min="12550" max="12550" width="14.88671875" customWidth="1"/>
    <col min="12551" max="12551" width="13.88671875" customWidth="1"/>
    <col min="12552" max="12564" width="5.6640625" customWidth="1"/>
    <col min="12565" max="12566" width="6.6640625" customWidth="1"/>
    <col min="12567" max="12581" width="5.6640625" customWidth="1"/>
    <col min="12582" max="12583" width="8.33203125" customWidth="1"/>
    <col min="12584" max="12584" width="7.33203125" customWidth="1"/>
    <col min="12585" max="12800" width="5.6640625" customWidth="1"/>
    <col min="12801" max="12801" width="10.88671875" customWidth="1"/>
    <col min="12802" max="12802" width="7.88671875" customWidth="1"/>
    <col min="12803" max="12803" width="18.109375" customWidth="1"/>
    <col min="12804" max="12804" width="7.5546875" customWidth="1"/>
    <col min="12805" max="12805" width="8.33203125" customWidth="1"/>
    <col min="12806" max="12806" width="14.88671875" customWidth="1"/>
    <col min="12807" max="12807" width="13.88671875" customWidth="1"/>
    <col min="12808" max="12820" width="5.6640625" customWidth="1"/>
    <col min="12821" max="12822" width="6.6640625" customWidth="1"/>
    <col min="12823" max="12837" width="5.6640625" customWidth="1"/>
    <col min="12838" max="12839" width="8.33203125" customWidth="1"/>
    <col min="12840" max="12840" width="7.33203125" customWidth="1"/>
    <col min="12841" max="13056" width="5.6640625" customWidth="1"/>
    <col min="13057" max="13057" width="10.88671875" customWidth="1"/>
    <col min="13058" max="13058" width="7.88671875" customWidth="1"/>
    <col min="13059" max="13059" width="18.109375" customWidth="1"/>
    <col min="13060" max="13060" width="7.5546875" customWidth="1"/>
    <col min="13061" max="13061" width="8.33203125" customWidth="1"/>
    <col min="13062" max="13062" width="14.88671875" customWidth="1"/>
    <col min="13063" max="13063" width="13.88671875" customWidth="1"/>
    <col min="13064" max="13076" width="5.6640625" customWidth="1"/>
    <col min="13077" max="13078" width="6.6640625" customWidth="1"/>
    <col min="13079" max="13093" width="5.6640625" customWidth="1"/>
    <col min="13094" max="13095" width="8.33203125" customWidth="1"/>
    <col min="13096" max="13096" width="7.33203125" customWidth="1"/>
    <col min="13097" max="13312" width="5.6640625" customWidth="1"/>
    <col min="13313" max="13313" width="10.88671875" customWidth="1"/>
    <col min="13314" max="13314" width="7.88671875" customWidth="1"/>
    <col min="13315" max="13315" width="18.109375" customWidth="1"/>
    <col min="13316" max="13316" width="7.5546875" customWidth="1"/>
    <col min="13317" max="13317" width="8.33203125" customWidth="1"/>
    <col min="13318" max="13318" width="14.88671875" customWidth="1"/>
    <col min="13319" max="13319" width="13.88671875" customWidth="1"/>
    <col min="13320" max="13332" width="5.6640625" customWidth="1"/>
    <col min="13333" max="13334" width="6.6640625" customWidth="1"/>
    <col min="13335" max="13349" width="5.6640625" customWidth="1"/>
    <col min="13350" max="13351" width="8.33203125" customWidth="1"/>
    <col min="13352" max="13352" width="7.33203125" customWidth="1"/>
    <col min="13353" max="13568" width="5.6640625" customWidth="1"/>
    <col min="13569" max="13569" width="10.88671875" customWidth="1"/>
    <col min="13570" max="13570" width="7.88671875" customWidth="1"/>
    <col min="13571" max="13571" width="18.109375" customWidth="1"/>
    <col min="13572" max="13572" width="7.5546875" customWidth="1"/>
    <col min="13573" max="13573" width="8.33203125" customWidth="1"/>
    <col min="13574" max="13574" width="14.88671875" customWidth="1"/>
    <col min="13575" max="13575" width="13.88671875" customWidth="1"/>
    <col min="13576" max="13588" width="5.6640625" customWidth="1"/>
    <col min="13589" max="13590" width="6.6640625" customWidth="1"/>
    <col min="13591" max="13605" width="5.6640625" customWidth="1"/>
    <col min="13606" max="13607" width="8.33203125" customWidth="1"/>
    <col min="13608" max="13608" width="7.33203125" customWidth="1"/>
    <col min="13609" max="13824" width="5.6640625" customWidth="1"/>
    <col min="13825" max="13825" width="10.88671875" customWidth="1"/>
    <col min="13826" max="13826" width="7.88671875" customWidth="1"/>
    <col min="13827" max="13827" width="18.109375" customWidth="1"/>
    <col min="13828" max="13828" width="7.5546875" customWidth="1"/>
    <col min="13829" max="13829" width="8.33203125" customWidth="1"/>
    <col min="13830" max="13830" width="14.88671875" customWidth="1"/>
    <col min="13831" max="13831" width="13.88671875" customWidth="1"/>
    <col min="13832" max="13844" width="5.6640625" customWidth="1"/>
    <col min="13845" max="13846" width="6.6640625" customWidth="1"/>
    <col min="13847" max="13861" width="5.6640625" customWidth="1"/>
    <col min="13862" max="13863" width="8.33203125" customWidth="1"/>
    <col min="13864" max="13864" width="7.33203125" customWidth="1"/>
    <col min="13865" max="14080" width="5.6640625" customWidth="1"/>
    <col min="14081" max="14081" width="10.88671875" customWidth="1"/>
    <col min="14082" max="14082" width="7.88671875" customWidth="1"/>
    <col min="14083" max="14083" width="18.109375" customWidth="1"/>
    <col min="14084" max="14084" width="7.5546875" customWidth="1"/>
    <col min="14085" max="14085" width="8.33203125" customWidth="1"/>
    <col min="14086" max="14086" width="14.88671875" customWidth="1"/>
    <col min="14087" max="14087" width="13.88671875" customWidth="1"/>
    <col min="14088" max="14100" width="5.6640625" customWidth="1"/>
    <col min="14101" max="14102" width="6.6640625" customWidth="1"/>
    <col min="14103" max="14117" width="5.6640625" customWidth="1"/>
    <col min="14118" max="14119" width="8.33203125" customWidth="1"/>
    <col min="14120" max="14120" width="7.33203125" customWidth="1"/>
    <col min="14121" max="14336" width="5.6640625" customWidth="1"/>
    <col min="14337" max="14337" width="10.88671875" customWidth="1"/>
    <col min="14338" max="14338" width="7.88671875" customWidth="1"/>
    <col min="14339" max="14339" width="18.109375" customWidth="1"/>
    <col min="14340" max="14340" width="7.5546875" customWidth="1"/>
    <col min="14341" max="14341" width="8.33203125" customWidth="1"/>
    <col min="14342" max="14342" width="14.88671875" customWidth="1"/>
    <col min="14343" max="14343" width="13.88671875" customWidth="1"/>
    <col min="14344" max="14356" width="5.6640625" customWidth="1"/>
    <col min="14357" max="14358" width="6.6640625" customWidth="1"/>
    <col min="14359" max="14373" width="5.6640625" customWidth="1"/>
    <col min="14374" max="14375" width="8.33203125" customWidth="1"/>
    <col min="14376" max="14376" width="7.33203125" customWidth="1"/>
    <col min="14377" max="14592" width="5.6640625" customWidth="1"/>
    <col min="14593" max="14593" width="10.88671875" customWidth="1"/>
    <col min="14594" max="14594" width="7.88671875" customWidth="1"/>
    <col min="14595" max="14595" width="18.109375" customWidth="1"/>
    <col min="14596" max="14596" width="7.5546875" customWidth="1"/>
    <col min="14597" max="14597" width="8.33203125" customWidth="1"/>
    <col min="14598" max="14598" width="14.88671875" customWidth="1"/>
    <col min="14599" max="14599" width="13.88671875" customWidth="1"/>
    <col min="14600" max="14612" width="5.6640625" customWidth="1"/>
    <col min="14613" max="14614" width="6.6640625" customWidth="1"/>
    <col min="14615" max="14629" width="5.6640625" customWidth="1"/>
    <col min="14630" max="14631" width="8.33203125" customWidth="1"/>
    <col min="14632" max="14632" width="7.33203125" customWidth="1"/>
    <col min="14633" max="14848" width="5.6640625" customWidth="1"/>
    <col min="14849" max="14849" width="10.88671875" customWidth="1"/>
    <col min="14850" max="14850" width="7.88671875" customWidth="1"/>
    <col min="14851" max="14851" width="18.109375" customWidth="1"/>
    <col min="14852" max="14852" width="7.5546875" customWidth="1"/>
    <col min="14853" max="14853" width="8.33203125" customWidth="1"/>
    <col min="14854" max="14854" width="14.88671875" customWidth="1"/>
    <col min="14855" max="14855" width="13.88671875" customWidth="1"/>
    <col min="14856" max="14868" width="5.6640625" customWidth="1"/>
    <col min="14869" max="14870" width="6.6640625" customWidth="1"/>
    <col min="14871" max="14885" width="5.6640625" customWidth="1"/>
    <col min="14886" max="14887" width="8.33203125" customWidth="1"/>
    <col min="14888" max="14888" width="7.33203125" customWidth="1"/>
    <col min="14889" max="15104" width="5.6640625" customWidth="1"/>
    <col min="15105" max="15105" width="10.88671875" customWidth="1"/>
    <col min="15106" max="15106" width="7.88671875" customWidth="1"/>
    <col min="15107" max="15107" width="18.109375" customWidth="1"/>
    <col min="15108" max="15108" width="7.5546875" customWidth="1"/>
    <col min="15109" max="15109" width="8.33203125" customWidth="1"/>
    <col min="15110" max="15110" width="14.88671875" customWidth="1"/>
    <col min="15111" max="15111" width="13.88671875" customWidth="1"/>
    <col min="15112" max="15124" width="5.6640625" customWidth="1"/>
    <col min="15125" max="15126" width="6.6640625" customWidth="1"/>
    <col min="15127" max="15141" width="5.6640625" customWidth="1"/>
    <col min="15142" max="15143" width="8.33203125" customWidth="1"/>
    <col min="15144" max="15144" width="7.33203125" customWidth="1"/>
    <col min="15145" max="15360" width="5.6640625" customWidth="1"/>
    <col min="15361" max="15361" width="10.88671875" customWidth="1"/>
    <col min="15362" max="15362" width="7.88671875" customWidth="1"/>
    <col min="15363" max="15363" width="18.109375" customWidth="1"/>
    <col min="15364" max="15364" width="7.5546875" customWidth="1"/>
    <col min="15365" max="15365" width="8.33203125" customWidth="1"/>
    <col min="15366" max="15366" width="14.88671875" customWidth="1"/>
    <col min="15367" max="15367" width="13.88671875" customWidth="1"/>
    <col min="15368" max="15380" width="5.6640625" customWidth="1"/>
    <col min="15381" max="15382" width="6.6640625" customWidth="1"/>
    <col min="15383" max="15397" width="5.6640625" customWidth="1"/>
    <col min="15398" max="15399" width="8.33203125" customWidth="1"/>
    <col min="15400" max="15400" width="7.33203125" customWidth="1"/>
    <col min="15401" max="15616" width="5.6640625" customWidth="1"/>
    <col min="15617" max="15617" width="10.88671875" customWidth="1"/>
    <col min="15618" max="15618" width="7.88671875" customWidth="1"/>
    <col min="15619" max="15619" width="18.109375" customWidth="1"/>
    <col min="15620" max="15620" width="7.5546875" customWidth="1"/>
    <col min="15621" max="15621" width="8.33203125" customWidth="1"/>
    <col min="15622" max="15622" width="14.88671875" customWidth="1"/>
    <col min="15623" max="15623" width="13.88671875" customWidth="1"/>
    <col min="15624" max="15636" width="5.6640625" customWidth="1"/>
    <col min="15637" max="15638" width="6.6640625" customWidth="1"/>
    <col min="15639" max="15653" width="5.6640625" customWidth="1"/>
    <col min="15654" max="15655" width="8.33203125" customWidth="1"/>
    <col min="15656" max="15656" width="7.33203125" customWidth="1"/>
    <col min="15657" max="15872" width="5.6640625" customWidth="1"/>
    <col min="15873" max="15873" width="10.88671875" customWidth="1"/>
    <col min="15874" max="15874" width="7.88671875" customWidth="1"/>
    <col min="15875" max="15875" width="18.109375" customWidth="1"/>
    <col min="15876" max="15876" width="7.5546875" customWidth="1"/>
    <col min="15877" max="15877" width="8.33203125" customWidth="1"/>
    <col min="15878" max="15878" width="14.88671875" customWidth="1"/>
    <col min="15879" max="15879" width="13.88671875" customWidth="1"/>
    <col min="15880" max="15892" width="5.6640625" customWidth="1"/>
    <col min="15893" max="15894" width="6.6640625" customWidth="1"/>
    <col min="15895" max="15909" width="5.6640625" customWidth="1"/>
    <col min="15910" max="15911" width="8.33203125" customWidth="1"/>
    <col min="15912" max="15912" width="7.33203125" customWidth="1"/>
    <col min="15913" max="16128" width="5.6640625" customWidth="1"/>
    <col min="16129" max="16129" width="10.88671875" customWidth="1"/>
    <col min="16130" max="16130" width="7.88671875" customWidth="1"/>
    <col min="16131" max="16131" width="18.109375" customWidth="1"/>
    <col min="16132" max="16132" width="7.5546875" customWidth="1"/>
    <col min="16133" max="16133" width="8.33203125" customWidth="1"/>
    <col min="16134" max="16134" width="14.88671875" customWidth="1"/>
    <col min="16135" max="16135" width="13.88671875" customWidth="1"/>
    <col min="16136" max="16148" width="5.6640625" customWidth="1"/>
    <col min="16149" max="16150" width="6.6640625" customWidth="1"/>
    <col min="16151" max="16165" width="5.6640625" customWidth="1"/>
    <col min="16166" max="16167" width="8.33203125" customWidth="1"/>
    <col min="16168" max="16168" width="7.33203125" customWidth="1"/>
    <col min="16169" max="16384" width="5.6640625" customWidth="1"/>
  </cols>
  <sheetData>
    <row r="1" spans="1:63" s="84" customFormat="1" x14ac:dyDescent="0.3">
      <c r="AM1" s="19"/>
    </row>
    <row r="2" spans="1:63" s="84" customFormat="1" x14ac:dyDescent="0.3">
      <c r="A2" s="86" t="s">
        <v>294</v>
      </c>
      <c r="C2"/>
      <c r="D2"/>
      <c r="E2"/>
      <c r="F2"/>
      <c r="AM2" s="19"/>
    </row>
    <row r="3" spans="1:63" s="84" customFormat="1" x14ac:dyDescent="0.3">
      <c r="A3" s="88" t="s">
        <v>297</v>
      </c>
      <c r="C3"/>
      <c r="D3"/>
      <c r="E3"/>
      <c r="F3"/>
      <c r="AM3" s="19"/>
    </row>
    <row r="4" spans="1:63" s="84" customFormat="1" x14ac:dyDescent="0.3">
      <c r="A4" s="89" t="s">
        <v>296</v>
      </c>
      <c r="B4"/>
      <c r="C4"/>
      <c r="D4"/>
      <c r="E4"/>
      <c r="F4"/>
      <c r="AM4" s="19"/>
    </row>
    <row r="5" spans="1:63" s="84" customFormat="1" x14ac:dyDescent="0.3">
      <c r="A5" s="86" t="s">
        <v>295</v>
      </c>
      <c r="F5"/>
      <c r="H5"/>
      <c r="I5"/>
      <c r="J5"/>
      <c r="K5"/>
      <c r="L5"/>
      <c r="AM5" s="19"/>
    </row>
    <row r="6" spans="1:63" s="84" customFormat="1" x14ac:dyDescent="0.3">
      <c r="A6" s="68"/>
      <c r="B6" s="19"/>
      <c r="C6" s="19"/>
      <c r="D6" s="62"/>
      <c r="E6" s="19"/>
      <c r="F6"/>
      <c r="G6"/>
      <c r="H6"/>
      <c r="I6"/>
      <c r="J6"/>
      <c r="K6"/>
      <c r="L6"/>
      <c r="AM6" s="19"/>
    </row>
    <row r="7" spans="1:63" s="84" customFormat="1" ht="15" thickBot="1" x14ac:dyDescent="0.35">
      <c r="A7" s="85" t="s">
        <v>298</v>
      </c>
      <c r="G7"/>
      <c r="H7"/>
      <c r="I7"/>
      <c r="J7"/>
      <c r="K7"/>
      <c r="L7"/>
      <c r="AM7" s="77"/>
    </row>
    <row r="8" spans="1:63" ht="15.75" customHeight="1" x14ac:dyDescent="0.3">
      <c r="A8" s="46"/>
      <c r="B8" s="2"/>
      <c r="C8" s="2"/>
      <c r="D8" s="2"/>
      <c r="E8" s="2"/>
      <c r="F8" s="2"/>
      <c r="G8" s="2"/>
      <c r="H8" s="46"/>
      <c r="I8" s="2"/>
      <c r="J8" s="80" t="s"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41"/>
      <c r="W8" s="2" t="s">
        <v>1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41"/>
    </row>
    <row r="9" spans="1:63" ht="15.75" customHeight="1" thickBot="1" x14ac:dyDescent="0.35">
      <c r="A9" s="18"/>
      <c r="B9" s="19"/>
      <c r="C9" s="19"/>
      <c r="D9" s="19"/>
      <c r="E9" s="19"/>
      <c r="F9" s="19"/>
      <c r="G9" s="19"/>
      <c r="H9" s="18" t="s">
        <v>86</v>
      </c>
      <c r="I9" s="19"/>
      <c r="J9" s="81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0"/>
      <c r="W9" s="19" t="s">
        <v>2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 t="s">
        <v>3</v>
      </c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20"/>
    </row>
    <row r="10" spans="1:63" ht="15.75" customHeight="1" thickBot="1" x14ac:dyDescent="0.35">
      <c r="A10" s="82"/>
      <c r="B10" s="77"/>
      <c r="C10" s="77"/>
      <c r="D10" s="77"/>
      <c r="E10" s="77"/>
      <c r="F10" s="77"/>
      <c r="G10" s="77"/>
      <c r="H10" s="82"/>
      <c r="I10" s="77"/>
      <c r="J10" s="83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9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87" t="s">
        <v>4</v>
      </c>
      <c r="AM10" s="58" t="s">
        <v>5</v>
      </c>
      <c r="AN10" s="6" t="s">
        <v>6</v>
      </c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9"/>
    </row>
    <row r="11" spans="1:63" s="33" customFormat="1" ht="15.75" customHeight="1" thickBot="1" x14ac:dyDescent="0.45">
      <c r="A11" s="3" t="s">
        <v>7</v>
      </c>
      <c r="B11" s="4" t="s">
        <v>8</v>
      </c>
      <c r="C11" s="4" t="s">
        <v>9</v>
      </c>
      <c r="D11" s="4" t="s">
        <v>10</v>
      </c>
      <c r="E11" s="4" t="s">
        <v>11</v>
      </c>
      <c r="F11" s="4" t="s">
        <v>12</v>
      </c>
      <c r="G11" s="5" t="s">
        <v>13</v>
      </c>
      <c r="H11" s="3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19</v>
      </c>
      <c r="N11" s="4" t="s">
        <v>20</v>
      </c>
      <c r="O11" s="4" t="s">
        <v>21</v>
      </c>
      <c r="P11" s="4" t="s">
        <v>22</v>
      </c>
      <c r="Q11" s="4" t="s">
        <v>23</v>
      </c>
      <c r="R11" s="4" t="s">
        <v>24</v>
      </c>
      <c r="S11" s="4" t="s">
        <v>25</v>
      </c>
      <c r="T11" s="4" t="s">
        <v>26</v>
      </c>
      <c r="U11" s="5" t="s">
        <v>27</v>
      </c>
      <c r="V11" s="6" t="s">
        <v>28</v>
      </c>
      <c r="W11" s="7" t="s">
        <v>29</v>
      </c>
      <c r="X11" s="8" t="s">
        <v>30</v>
      </c>
      <c r="Y11" s="8" t="s">
        <v>31</v>
      </c>
      <c r="Z11" s="8" t="s">
        <v>32</v>
      </c>
      <c r="AA11" s="8" t="s">
        <v>33</v>
      </c>
      <c r="AB11" s="8" t="s">
        <v>34</v>
      </c>
      <c r="AC11" s="8" t="s">
        <v>35</v>
      </c>
      <c r="AD11" s="8" t="s">
        <v>36</v>
      </c>
      <c r="AE11" s="8" t="s">
        <v>37</v>
      </c>
      <c r="AF11" s="8" t="s">
        <v>38</v>
      </c>
      <c r="AG11" s="8" t="s">
        <v>39</v>
      </c>
      <c r="AH11" s="8" t="s">
        <v>40</v>
      </c>
      <c r="AI11" s="8" t="s">
        <v>41</v>
      </c>
      <c r="AJ11" s="9" t="s">
        <v>42</v>
      </c>
      <c r="AK11" s="10" t="s">
        <v>43</v>
      </c>
      <c r="AL11" s="11" t="s">
        <v>83</v>
      </c>
      <c r="AM11" s="54" t="s">
        <v>85</v>
      </c>
      <c r="AN11" s="53" t="s">
        <v>84</v>
      </c>
    </row>
    <row r="12" spans="1:63" ht="15.75" customHeight="1" x14ac:dyDescent="0.3">
      <c r="A12" t="s">
        <v>44</v>
      </c>
      <c r="B12" s="12" t="s">
        <v>45</v>
      </c>
      <c r="C12" t="s">
        <v>46</v>
      </c>
      <c r="D12" s="13">
        <v>1546</v>
      </c>
      <c r="E12">
        <v>244</v>
      </c>
      <c r="F12" s="32" t="s">
        <v>47</v>
      </c>
      <c r="G12" s="15" t="s">
        <v>48</v>
      </c>
      <c r="H12" s="16">
        <v>36.491199999999999</v>
      </c>
      <c r="I12" s="16">
        <v>2.2800000000000001E-2</v>
      </c>
      <c r="J12" s="16">
        <v>0</v>
      </c>
      <c r="K12" s="16">
        <v>0</v>
      </c>
      <c r="L12" s="16">
        <v>2.3843000000000001</v>
      </c>
      <c r="M12" s="16">
        <v>3.5999999999999999E-3</v>
      </c>
      <c r="N12" s="16">
        <v>0</v>
      </c>
      <c r="O12" s="16">
        <v>1.08</v>
      </c>
      <c r="P12" s="16">
        <v>27.39</v>
      </c>
      <c r="Q12" s="16">
        <v>0.40250000000000002</v>
      </c>
      <c r="R12" s="16">
        <v>0</v>
      </c>
      <c r="S12" s="16">
        <v>32.908700000000003</v>
      </c>
      <c r="T12" s="16">
        <v>0</v>
      </c>
      <c r="U12" s="17" t="s">
        <v>49</v>
      </c>
      <c r="V12" s="24">
        <f>SUM(H12:T12)</f>
        <v>100.6831</v>
      </c>
      <c r="W12">
        <v>3.0270999999999999</v>
      </c>
      <c r="X12">
        <v>1.4E-3</v>
      </c>
      <c r="Y12">
        <v>0</v>
      </c>
      <c r="Z12">
        <v>0</v>
      </c>
      <c r="AA12">
        <v>0.2331</v>
      </c>
      <c r="AB12">
        <v>2.0000000000000001E-4</v>
      </c>
      <c r="AC12">
        <v>0</v>
      </c>
      <c r="AD12">
        <v>7.5300000000000006E-2</v>
      </c>
      <c r="AE12">
        <v>1.7096</v>
      </c>
      <c r="AF12">
        <v>2.8299999999999999E-2</v>
      </c>
      <c r="AG12">
        <v>0</v>
      </c>
      <c r="AH12">
        <v>0</v>
      </c>
      <c r="AI12">
        <v>2.9249999999999998</v>
      </c>
      <c r="AJ12">
        <v>0</v>
      </c>
      <c r="AK12" s="18"/>
      <c r="AL12" s="47">
        <v>4.7355793269068913</v>
      </c>
      <c r="AM12" s="55">
        <v>4.1421788156567612</v>
      </c>
      <c r="AN12" s="48">
        <v>91.122241857436421</v>
      </c>
      <c r="AP12" s="21" t="s">
        <v>223</v>
      </c>
      <c r="AQ12" s="22"/>
    </row>
    <row r="13" spans="1:63" ht="15.75" customHeight="1" x14ac:dyDescent="0.3">
      <c r="A13" t="s">
        <v>44</v>
      </c>
      <c r="B13" s="12" t="s">
        <v>45</v>
      </c>
      <c r="C13" t="s">
        <v>50</v>
      </c>
      <c r="D13" s="13">
        <v>2493</v>
      </c>
      <c r="E13">
        <v>123</v>
      </c>
      <c r="F13" s="14" t="s">
        <v>47</v>
      </c>
      <c r="G13" s="15" t="s">
        <v>51</v>
      </c>
      <c r="H13">
        <v>51.260899999999999</v>
      </c>
      <c r="I13">
        <v>1.6914</v>
      </c>
      <c r="J13">
        <v>0.61180000000000001</v>
      </c>
      <c r="K13">
        <v>1.9900000000000001E-2</v>
      </c>
      <c r="L13">
        <v>0.79659999999999997</v>
      </c>
      <c r="M13">
        <v>3.3999999999999998E-3</v>
      </c>
      <c r="N13">
        <v>7.7899999999999997E-2</v>
      </c>
      <c r="O13">
        <v>9.76</v>
      </c>
      <c r="P13">
        <v>11.8</v>
      </c>
      <c r="Q13">
        <v>0.72019999999999995</v>
      </c>
      <c r="R13">
        <v>2.343</v>
      </c>
      <c r="S13">
        <v>9.9711999999999996</v>
      </c>
      <c r="T13">
        <v>7.7085999999999997</v>
      </c>
      <c r="U13" s="17" t="s">
        <v>49</v>
      </c>
      <c r="V13" s="13">
        <f>SUM(H13:T13)</f>
        <v>96.764900000000011</v>
      </c>
      <c r="AJ13" s="19"/>
      <c r="AK13" s="19"/>
      <c r="AL13" s="49"/>
      <c r="AM13" s="56"/>
      <c r="AN13" s="50"/>
      <c r="AP13" s="21"/>
      <c r="AQ13" s="22"/>
    </row>
    <row r="14" spans="1:63" ht="15.75" customHeight="1" x14ac:dyDescent="0.3">
      <c r="A14" t="s">
        <v>44</v>
      </c>
      <c r="B14" s="12" t="s">
        <v>45</v>
      </c>
      <c r="C14" t="s">
        <v>52</v>
      </c>
      <c r="D14" s="13">
        <v>10997</v>
      </c>
      <c r="E14">
        <v>192</v>
      </c>
      <c r="F14" s="14" t="s">
        <v>47</v>
      </c>
      <c r="G14" s="15" t="s">
        <v>53</v>
      </c>
      <c r="H14" s="16">
        <v>35.994999999999997</v>
      </c>
      <c r="I14" s="16">
        <v>1.41E-2</v>
      </c>
      <c r="J14" s="16">
        <v>0.15640000000000001</v>
      </c>
      <c r="K14" s="16">
        <v>0</v>
      </c>
      <c r="L14" s="16">
        <v>36.400300000000001</v>
      </c>
      <c r="M14" s="16">
        <v>0</v>
      </c>
      <c r="N14" s="16">
        <v>5.0000000000000001E-3</v>
      </c>
      <c r="O14" s="16">
        <v>2.25</v>
      </c>
      <c r="P14" s="16">
        <v>0</v>
      </c>
      <c r="Q14" s="16">
        <v>0</v>
      </c>
      <c r="R14" s="16">
        <v>8.5547000000000004</v>
      </c>
      <c r="S14" s="16">
        <v>2.6450999999999998</v>
      </c>
      <c r="T14" s="16">
        <v>0.43630000000000002</v>
      </c>
      <c r="U14" s="17" t="s">
        <v>49</v>
      </c>
      <c r="V14" s="72">
        <f>SUM(H14:T14)</f>
        <v>86.45689999999999</v>
      </c>
      <c r="W14">
        <v>2.8041999999999998</v>
      </c>
      <c r="X14">
        <v>8.0000000000000004E-4</v>
      </c>
      <c r="Y14">
        <v>5.8999999999999999E-3</v>
      </c>
      <c r="Z14">
        <v>0</v>
      </c>
      <c r="AA14">
        <v>3.3422000000000001</v>
      </c>
      <c r="AB14">
        <v>0</v>
      </c>
      <c r="AC14">
        <v>2.9999999999999997E-4</v>
      </c>
      <c r="AD14">
        <v>0.14649999999999999</v>
      </c>
      <c r="AE14">
        <v>0</v>
      </c>
      <c r="AF14">
        <v>0</v>
      </c>
      <c r="AG14">
        <v>0</v>
      </c>
      <c r="AH14">
        <v>0.99350000000000005</v>
      </c>
      <c r="AI14">
        <v>0.2208</v>
      </c>
      <c r="AJ14" s="19">
        <v>6.6E-3</v>
      </c>
      <c r="AK14" s="19"/>
      <c r="AL14" s="49"/>
      <c r="AM14" s="56"/>
      <c r="AN14" s="50"/>
      <c r="AP14" s="21" t="s">
        <v>54</v>
      </c>
      <c r="AQ14" s="22"/>
    </row>
    <row r="15" spans="1:63" ht="15.75" customHeight="1" x14ac:dyDescent="0.3">
      <c r="A15" t="s">
        <v>44</v>
      </c>
      <c r="B15" s="12" t="s">
        <v>45</v>
      </c>
      <c r="C15" t="s">
        <v>52</v>
      </c>
      <c r="D15" s="13">
        <v>10997</v>
      </c>
      <c r="E15">
        <v>193</v>
      </c>
      <c r="F15" s="14" t="s">
        <v>47</v>
      </c>
      <c r="G15" s="15" t="s">
        <v>53</v>
      </c>
      <c r="H15" s="16">
        <v>36.527000000000001</v>
      </c>
      <c r="I15" s="16">
        <v>0</v>
      </c>
      <c r="J15" s="16">
        <v>1.78E-2</v>
      </c>
      <c r="K15" s="16">
        <v>0</v>
      </c>
      <c r="L15" s="16">
        <v>40.3934</v>
      </c>
      <c r="M15" s="16">
        <v>7.7000000000000002E-3</v>
      </c>
      <c r="N15" s="16">
        <v>0</v>
      </c>
      <c r="O15" s="16">
        <v>3.83</v>
      </c>
      <c r="P15" s="16">
        <v>0</v>
      </c>
      <c r="Q15" s="16">
        <v>8.6099999999999996E-2</v>
      </c>
      <c r="R15" s="16">
        <v>5.3121</v>
      </c>
      <c r="S15" s="16">
        <v>4.6471999999999998</v>
      </c>
      <c r="T15" s="16">
        <v>6.9209999999999994E-2</v>
      </c>
      <c r="U15" s="17" t="s">
        <v>49</v>
      </c>
      <c r="V15" s="72">
        <f>SUM(H15:T15)</f>
        <v>90.890509999999992</v>
      </c>
      <c r="W15">
        <v>2.4148000000000001</v>
      </c>
      <c r="X15">
        <v>0</v>
      </c>
      <c r="Y15">
        <v>6.9999999999999999E-4</v>
      </c>
      <c r="Z15">
        <v>0</v>
      </c>
      <c r="AA15">
        <v>3.8935</v>
      </c>
      <c r="AB15">
        <v>5.0000000000000001E-4</v>
      </c>
      <c r="AC15">
        <v>0</v>
      </c>
      <c r="AD15">
        <v>0.2616</v>
      </c>
      <c r="AE15">
        <v>0</v>
      </c>
      <c r="AF15">
        <v>6.0000000000000001E-3</v>
      </c>
      <c r="AG15">
        <v>0</v>
      </c>
      <c r="AH15">
        <v>0.64770000000000005</v>
      </c>
      <c r="AI15">
        <v>0.40720000000000001</v>
      </c>
      <c r="AJ15" s="19">
        <v>1.0999999999999999E-2</v>
      </c>
      <c r="AK15" s="19"/>
      <c r="AL15" s="49"/>
      <c r="AM15" s="56"/>
      <c r="AN15" s="50"/>
      <c r="AP15" s="21" t="s">
        <v>55</v>
      </c>
      <c r="AQ15" s="22"/>
    </row>
    <row r="16" spans="1:63" ht="15.75" customHeight="1" x14ac:dyDescent="0.3">
      <c r="A16" t="s">
        <v>44</v>
      </c>
      <c r="B16" s="12" t="s">
        <v>45</v>
      </c>
      <c r="C16" t="s">
        <v>56</v>
      </c>
      <c r="D16" s="13">
        <v>16054</v>
      </c>
      <c r="E16">
        <v>189</v>
      </c>
      <c r="F16" s="14" t="s">
        <v>47</v>
      </c>
      <c r="G16" s="15" t="s">
        <v>51</v>
      </c>
      <c r="H16" s="16">
        <v>48.990499999999997</v>
      </c>
      <c r="I16" s="16">
        <v>8.6800000000000002E-2</v>
      </c>
      <c r="J16" s="16">
        <v>0</v>
      </c>
      <c r="K16" s="16">
        <v>0</v>
      </c>
      <c r="L16" s="16">
        <v>4.8648999999999996</v>
      </c>
      <c r="M16" s="16">
        <v>0</v>
      </c>
      <c r="N16" s="16">
        <v>4.2099999999999999E-2</v>
      </c>
      <c r="O16" s="16">
        <v>5.04</v>
      </c>
      <c r="P16" s="16">
        <v>2.0299999999999998</v>
      </c>
      <c r="Q16" s="16">
        <v>1.1218999999999999</v>
      </c>
      <c r="R16" s="16">
        <v>11.058400000000001</v>
      </c>
      <c r="S16" s="16">
        <v>24.680199999999999</v>
      </c>
      <c r="T16" s="16">
        <v>0.247</v>
      </c>
      <c r="U16" s="17" t="s">
        <v>49</v>
      </c>
      <c r="V16" s="24">
        <f>SUM(H16:T16)</f>
        <v>98.161799999999985</v>
      </c>
      <c r="AJ16" s="19"/>
      <c r="AK16" s="19"/>
      <c r="AL16" s="49"/>
      <c r="AM16" s="56"/>
      <c r="AN16" s="50"/>
      <c r="AP16" s="21"/>
      <c r="AQ16" s="22"/>
    </row>
    <row r="17" spans="1:43" ht="15.75" customHeight="1" x14ac:dyDescent="0.3">
      <c r="A17" t="s">
        <v>44</v>
      </c>
      <c r="B17" s="12" t="s">
        <v>45</v>
      </c>
      <c r="C17" t="s">
        <v>57</v>
      </c>
      <c r="D17" s="13">
        <v>26102</v>
      </c>
      <c r="E17">
        <v>220</v>
      </c>
      <c r="F17" s="14" t="s">
        <v>47</v>
      </c>
      <c r="G17" s="15" t="s">
        <v>48</v>
      </c>
      <c r="H17" s="16">
        <v>35.198500000000003</v>
      </c>
      <c r="I17" s="16">
        <v>2.3140999999999998</v>
      </c>
      <c r="J17" s="16">
        <v>0</v>
      </c>
      <c r="K17" s="16">
        <v>0</v>
      </c>
      <c r="L17" s="16">
        <v>3.2603</v>
      </c>
      <c r="M17" s="16">
        <v>4.1200000000000001E-2</v>
      </c>
      <c r="N17" s="16">
        <v>2.1999999999999999E-2</v>
      </c>
      <c r="O17" s="16">
        <v>0.82</v>
      </c>
      <c r="P17" s="16">
        <v>25.14</v>
      </c>
      <c r="Q17" s="16">
        <v>0.18590000000000001</v>
      </c>
      <c r="R17" s="16">
        <v>0</v>
      </c>
      <c r="S17" s="16">
        <v>33.692399999999999</v>
      </c>
      <c r="T17" s="16">
        <v>0</v>
      </c>
      <c r="U17" s="17" t="s">
        <v>49</v>
      </c>
      <c r="V17" s="24">
        <f>SUM(H17:T17)</f>
        <v>100.67440000000002</v>
      </c>
      <c r="W17">
        <v>2.9121999999999999</v>
      </c>
      <c r="X17">
        <v>0.14399999999999999</v>
      </c>
      <c r="Y17">
        <v>0</v>
      </c>
      <c r="Z17">
        <v>0</v>
      </c>
      <c r="AA17">
        <v>0.31790000000000002</v>
      </c>
      <c r="AB17">
        <v>2.7000000000000001E-3</v>
      </c>
      <c r="AC17">
        <v>1.5E-3</v>
      </c>
      <c r="AD17">
        <v>5.6399999999999999E-2</v>
      </c>
      <c r="AE17">
        <v>1.5654999999999999</v>
      </c>
      <c r="AF17">
        <v>1.2999999999999999E-2</v>
      </c>
      <c r="AG17">
        <v>0</v>
      </c>
      <c r="AH17">
        <v>0</v>
      </c>
      <c r="AI17">
        <v>2.9868000000000001</v>
      </c>
      <c r="AJ17" s="19">
        <v>0</v>
      </c>
      <c r="AK17" s="19"/>
      <c r="AL17" s="49">
        <v>4.3909541326884405</v>
      </c>
      <c r="AM17" s="56">
        <v>5.6218716697337356</v>
      </c>
      <c r="AN17" s="50">
        <v>89.987174197577687</v>
      </c>
      <c r="AP17" s="21" t="s">
        <v>224</v>
      </c>
      <c r="AQ17" s="22"/>
    </row>
    <row r="18" spans="1:43" ht="15.75" customHeight="1" x14ac:dyDescent="0.3">
      <c r="A18" t="s">
        <v>44</v>
      </c>
      <c r="B18" s="12" t="s">
        <v>45</v>
      </c>
      <c r="C18" t="s">
        <v>58</v>
      </c>
      <c r="D18" s="13">
        <v>26103</v>
      </c>
      <c r="E18">
        <v>188</v>
      </c>
      <c r="F18" s="14" t="s">
        <v>47</v>
      </c>
      <c r="G18" s="15" t="s">
        <v>48</v>
      </c>
      <c r="H18" s="16">
        <v>36.985300000000002</v>
      </c>
      <c r="I18" s="16">
        <v>4.4999999999999998E-2</v>
      </c>
      <c r="J18" s="16">
        <v>0</v>
      </c>
      <c r="K18" s="16">
        <v>1.4529000000000001</v>
      </c>
      <c r="L18" s="16">
        <v>5.3573000000000004</v>
      </c>
      <c r="M18" s="16">
        <v>3.3999999999999998E-3</v>
      </c>
      <c r="N18" s="16">
        <v>0</v>
      </c>
      <c r="O18" s="16">
        <v>2.34</v>
      </c>
      <c r="P18" s="16">
        <v>19.18</v>
      </c>
      <c r="Q18" s="16">
        <v>0.29060000000000002</v>
      </c>
      <c r="R18" s="16">
        <v>0</v>
      </c>
      <c r="S18" s="16">
        <v>32.843899999999998</v>
      </c>
      <c r="T18" s="16">
        <v>5.2069999999999998E-2</v>
      </c>
      <c r="U18" s="17" t="s">
        <v>49</v>
      </c>
      <c r="V18" s="24">
        <f t="shared" ref="V18:V45" si="0">SUM(H18:T18)</f>
        <v>98.550470000000004</v>
      </c>
      <c r="W18">
        <v>3.0871</v>
      </c>
      <c r="X18">
        <v>2.8E-3</v>
      </c>
      <c r="Y18">
        <v>0</v>
      </c>
      <c r="Z18">
        <v>4.8300000000000003E-2</v>
      </c>
      <c r="AA18">
        <v>0.52700000000000002</v>
      </c>
      <c r="AB18">
        <v>2.0000000000000001E-4</v>
      </c>
      <c r="AC18">
        <v>0</v>
      </c>
      <c r="AD18">
        <v>0.1636</v>
      </c>
      <c r="AE18">
        <v>1.2045999999999999</v>
      </c>
      <c r="AF18">
        <v>2.0500000000000001E-2</v>
      </c>
      <c r="AG18">
        <v>0</v>
      </c>
      <c r="AH18">
        <v>0</v>
      </c>
      <c r="AI18">
        <v>2.9373</v>
      </c>
      <c r="AJ18" s="19">
        <v>8.3999999999999995E-3</v>
      </c>
      <c r="AK18" s="19"/>
      <c r="AL18" s="49">
        <v>0</v>
      </c>
      <c r="AM18" s="56">
        <v>12.984998725954489</v>
      </c>
      <c r="AN18" s="50">
        <v>86.593667400321351</v>
      </c>
      <c r="AP18" s="21" t="s">
        <v>225</v>
      </c>
      <c r="AQ18" s="22"/>
    </row>
    <row r="19" spans="1:43" ht="15.75" customHeight="1" x14ac:dyDescent="0.3">
      <c r="A19" t="s">
        <v>44</v>
      </c>
      <c r="B19" s="12" t="s">
        <v>45</v>
      </c>
      <c r="C19" t="s">
        <v>59</v>
      </c>
      <c r="D19" s="13">
        <v>27832</v>
      </c>
      <c r="E19">
        <v>183</v>
      </c>
      <c r="F19" s="14" t="s">
        <v>47</v>
      </c>
      <c r="G19" s="15" t="s">
        <v>60</v>
      </c>
      <c r="H19" s="16">
        <v>37.5379</v>
      </c>
      <c r="I19" s="16">
        <v>2.3449</v>
      </c>
      <c r="J19" s="16">
        <v>0.17199999999999999</v>
      </c>
      <c r="K19" s="16">
        <v>0</v>
      </c>
      <c r="L19" s="16">
        <v>10.841200000000001</v>
      </c>
      <c r="M19" s="16">
        <v>0</v>
      </c>
      <c r="N19" s="16">
        <v>0.11849999999999999</v>
      </c>
      <c r="O19" s="16">
        <v>2.44</v>
      </c>
      <c r="P19" s="16">
        <v>10.77</v>
      </c>
      <c r="Q19" s="16">
        <v>0.48959999999999998</v>
      </c>
      <c r="R19" s="16">
        <v>0</v>
      </c>
      <c r="S19" s="16">
        <v>34.228900000000003</v>
      </c>
      <c r="T19" s="16">
        <v>6.4979999999999996E-2</v>
      </c>
      <c r="U19" s="17" t="s">
        <v>49</v>
      </c>
      <c r="V19" s="24">
        <f t="shared" si="0"/>
        <v>99.007979999999989</v>
      </c>
      <c r="W19">
        <v>3.0145</v>
      </c>
      <c r="X19">
        <v>0.14169999999999999</v>
      </c>
      <c r="Y19">
        <v>6.7000000000000002E-3</v>
      </c>
      <c r="Z19">
        <v>0</v>
      </c>
      <c r="AA19">
        <v>1.0261</v>
      </c>
      <c r="AB19">
        <v>0</v>
      </c>
      <c r="AC19">
        <v>7.6E-3</v>
      </c>
      <c r="AD19">
        <v>0.16420000000000001</v>
      </c>
      <c r="AE19">
        <v>0.65069999999999995</v>
      </c>
      <c r="AF19">
        <v>3.3300000000000003E-2</v>
      </c>
      <c r="AG19">
        <v>0</v>
      </c>
      <c r="AH19">
        <v>0</v>
      </c>
      <c r="AI19">
        <v>2.9451000000000001</v>
      </c>
      <c r="AJ19" s="19">
        <v>1.01E-2</v>
      </c>
      <c r="AK19" s="19"/>
      <c r="AL19" s="49">
        <v>0</v>
      </c>
      <c r="AM19" s="56">
        <v>15.27503661505223</v>
      </c>
      <c r="AN19" s="50">
        <v>84.219095493345193</v>
      </c>
      <c r="AP19" s="21" t="s">
        <v>226</v>
      </c>
      <c r="AQ19" s="22"/>
    </row>
    <row r="20" spans="1:43" ht="15.75" customHeight="1" x14ac:dyDescent="0.3">
      <c r="A20" t="s">
        <v>44</v>
      </c>
      <c r="B20" s="12" t="s">
        <v>45</v>
      </c>
      <c r="C20" t="s">
        <v>61</v>
      </c>
      <c r="D20" s="13">
        <v>29392</v>
      </c>
      <c r="E20">
        <v>230</v>
      </c>
      <c r="F20" s="14" t="s">
        <v>47</v>
      </c>
      <c r="G20" s="15" t="s">
        <v>48</v>
      </c>
      <c r="H20" s="16">
        <v>34.763500000000001</v>
      </c>
      <c r="I20" s="16">
        <v>3.1934999999999998</v>
      </c>
      <c r="J20" s="16">
        <v>0.1077</v>
      </c>
      <c r="K20" s="16">
        <v>0</v>
      </c>
      <c r="L20" s="16">
        <v>4.8136999999999999</v>
      </c>
      <c r="M20" s="16">
        <v>0</v>
      </c>
      <c r="N20" s="16">
        <v>0.1203</v>
      </c>
      <c r="O20" s="16">
        <v>0</v>
      </c>
      <c r="P20" s="16">
        <v>22.59</v>
      </c>
      <c r="Q20" s="16">
        <v>0.26869999999999999</v>
      </c>
      <c r="R20" s="16">
        <v>2.7000000000000001E-3</v>
      </c>
      <c r="S20" s="16">
        <v>33.646500000000003</v>
      </c>
      <c r="T20" s="16">
        <v>4.4260000000000001E-2</v>
      </c>
      <c r="U20" s="17" t="s">
        <v>49</v>
      </c>
      <c r="V20" s="24">
        <f t="shared" si="0"/>
        <v>99.55086</v>
      </c>
      <c r="W20">
        <v>2.8862000000000001</v>
      </c>
      <c r="X20">
        <v>0.19950000000000001</v>
      </c>
      <c r="Y20">
        <v>4.4000000000000003E-3</v>
      </c>
      <c r="Z20">
        <v>0</v>
      </c>
      <c r="AA20">
        <v>0.47099999999999997</v>
      </c>
      <c r="AB20">
        <v>0</v>
      </c>
      <c r="AC20">
        <v>8.0000000000000002E-3</v>
      </c>
      <c r="AD20">
        <v>6.3500000000000001E-2</v>
      </c>
      <c r="AE20">
        <v>1.3481000000000001</v>
      </c>
      <c r="AF20">
        <v>1.89E-2</v>
      </c>
      <c r="AG20">
        <v>0</v>
      </c>
      <c r="AH20">
        <v>2.9999999999999997E-4</v>
      </c>
      <c r="AI20">
        <v>2.9929999999999999</v>
      </c>
      <c r="AJ20" s="19">
        <v>7.1000000000000004E-3</v>
      </c>
      <c r="AK20" s="19"/>
      <c r="AL20" s="49">
        <v>29.077607088156764</v>
      </c>
      <c r="AM20" s="56">
        <v>29.11400060005095</v>
      </c>
      <c r="AN20" s="50">
        <v>41.80839231179241</v>
      </c>
      <c r="AP20" s="25" t="s">
        <v>227</v>
      </c>
      <c r="AQ20" s="22"/>
    </row>
    <row r="21" spans="1:43" ht="15.75" customHeight="1" x14ac:dyDescent="0.3">
      <c r="A21" t="s">
        <v>44</v>
      </c>
      <c r="B21" s="12" t="s">
        <v>45</v>
      </c>
      <c r="C21" t="s">
        <v>62</v>
      </c>
      <c r="D21" s="13">
        <v>32219</v>
      </c>
      <c r="E21">
        <v>217</v>
      </c>
      <c r="F21" s="14" t="s">
        <v>63</v>
      </c>
      <c r="G21" s="15" t="s">
        <v>48</v>
      </c>
      <c r="H21" s="16">
        <v>34.161099999999998</v>
      </c>
      <c r="I21" s="16">
        <v>1.4781</v>
      </c>
      <c r="J21" s="16">
        <v>8.48E-2</v>
      </c>
      <c r="K21" s="16">
        <v>0</v>
      </c>
      <c r="L21" s="16">
        <v>2.5026000000000002</v>
      </c>
      <c r="M21" s="16">
        <v>2.1499999999999998E-2</v>
      </c>
      <c r="N21" s="16">
        <v>0.31690000000000002</v>
      </c>
      <c r="O21" s="16">
        <v>0</v>
      </c>
      <c r="P21" s="16">
        <v>26.43</v>
      </c>
      <c r="Q21" s="16">
        <v>0.30399999999999999</v>
      </c>
      <c r="R21" s="16">
        <v>9.1399999999999995E-2</v>
      </c>
      <c r="S21" s="16">
        <v>32.762900000000002</v>
      </c>
      <c r="T21" s="16">
        <v>0</v>
      </c>
      <c r="U21" s="17" t="s">
        <v>49</v>
      </c>
      <c r="V21" s="24">
        <f t="shared" si="0"/>
        <v>98.153300000000002</v>
      </c>
      <c r="W21">
        <v>2.9098000000000002</v>
      </c>
      <c r="X21">
        <v>9.4700000000000006E-2</v>
      </c>
      <c r="Y21">
        <v>3.5000000000000001E-3</v>
      </c>
      <c r="Z21">
        <v>0</v>
      </c>
      <c r="AA21">
        <v>0.25119999999999998</v>
      </c>
      <c r="AB21">
        <v>1.4E-3</v>
      </c>
      <c r="AC21">
        <v>2.1600000000000001E-2</v>
      </c>
      <c r="AD21">
        <v>0</v>
      </c>
      <c r="AE21">
        <v>1.6939</v>
      </c>
      <c r="AF21">
        <v>6.3E-3</v>
      </c>
      <c r="AG21">
        <v>1.5599999999999999E-2</v>
      </c>
      <c r="AH21">
        <v>1.1599999999999999E-2</v>
      </c>
      <c r="AI21">
        <v>2.9901</v>
      </c>
      <c r="AJ21" s="19">
        <v>0</v>
      </c>
      <c r="AK21" s="19"/>
      <c r="AL21" s="49">
        <v>4.5080532180398425</v>
      </c>
      <c r="AM21" s="56">
        <v>0.80809126652465757</v>
      </c>
      <c r="AN21" s="50">
        <v>94.683855515435582</v>
      </c>
      <c r="AP21" s="21" t="s">
        <v>220</v>
      </c>
      <c r="AQ21" s="22"/>
    </row>
    <row r="22" spans="1:43" ht="15.75" customHeight="1" x14ac:dyDescent="0.3">
      <c r="A22" t="s">
        <v>44</v>
      </c>
      <c r="B22" s="12" t="s">
        <v>45</v>
      </c>
      <c r="C22" t="s">
        <v>62</v>
      </c>
      <c r="D22" s="13">
        <v>32220</v>
      </c>
      <c r="E22">
        <v>184</v>
      </c>
      <c r="F22" s="14" t="s">
        <v>63</v>
      </c>
      <c r="G22" s="15" t="s">
        <v>64</v>
      </c>
      <c r="H22" s="16">
        <v>26.197299999999998</v>
      </c>
      <c r="I22" s="16">
        <v>16.162700000000001</v>
      </c>
      <c r="J22" s="16">
        <v>4.9934000000000003</v>
      </c>
      <c r="K22" s="16">
        <v>0</v>
      </c>
      <c r="L22" s="16">
        <v>0.85650000000000004</v>
      </c>
      <c r="M22" s="16">
        <v>6.2399999999999997E-2</v>
      </c>
      <c r="N22" s="16">
        <v>0.3216</v>
      </c>
      <c r="O22" s="16">
        <v>4.54</v>
      </c>
      <c r="P22" s="16">
        <v>11.41</v>
      </c>
      <c r="Q22" s="16">
        <v>0.45400000000000001</v>
      </c>
      <c r="R22" s="16">
        <v>1.0418000000000001</v>
      </c>
      <c r="S22" s="16">
        <v>30.944299999999998</v>
      </c>
      <c r="T22" s="16">
        <v>0.2316</v>
      </c>
      <c r="U22" s="17" t="s">
        <v>49</v>
      </c>
      <c r="V22" s="24">
        <f t="shared" si="0"/>
        <v>97.215599999999981</v>
      </c>
      <c r="W22">
        <v>2.2639999999999998</v>
      </c>
      <c r="X22">
        <v>1.0925</v>
      </c>
      <c r="Y22">
        <v>0.21879999999999999</v>
      </c>
      <c r="Z22">
        <v>0</v>
      </c>
      <c r="AA22">
        <v>9.0700000000000003E-2</v>
      </c>
      <c r="AB22">
        <v>4.4000000000000003E-3</v>
      </c>
      <c r="AC22">
        <v>2.3199999999999998E-2</v>
      </c>
      <c r="AD22">
        <v>0.34150000000000003</v>
      </c>
      <c r="AE22">
        <v>0.77149999999999996</v>
      </c>
      <c r="AF22">
        <v>3.4599999999999999E-2</v>
      </c>
      <c r="AG22">
        <v>0</v>
      </c>
      <c r="AH22">
        <v>0.13950000000000001</v>
      </c>
      <c r="AI22">
        <v>2.9790000000000001</v>
      </c>
      <c r="AJ22" s="19">
        <v>4.0300000000000002E-2</v>
      </c>
      <c r="AK22" s="19"/>
      <c r="AL22" s="49">
        <v>36.801211434847673</v>
      </c>
      <c r="AM22" s="56">
        <v>51.557025094429207</v>
      </c>
      <c r="AN22" s="50">
        <v>7.689096078197295</v>
      </c>
      <c r="AP22" s="21" t="s">
        <v>228</v>
      </c>
      <c r="AQ22" s="22"/>
    </row>
    <row r="23" spans="1:43" ht="15.75" customHeight="1" x14ac:dyDescent="0.3">
      <c r="A23" t="s">
        <v>44</v>
      </c>
      <c r="B23" s="12" t="s">
        <v>45</v>
      </c>
      <c r="C23" t="s">
        <v>62</v>
      </c>
      <c r="D23" s="13">
        <v>32220</v>
      </c>
      <c r="E23">
        <v>185</v>
      </c>
      <c r="F23" s="14" t="s">
        <v>63</v>
      </c>
      <c r="G23" s="15" t="s">
        <v>64</v>
      </c>
      <c r="H23" s="16">
        <v>26.802</v>
      </c>
      <c r="I23" s="16">
        <v>16.194600000000001</v>
      </c>
      <c r="J23" s="16">
        <v>4.6761999999999997</v>
      </c>
      <c r="K23" s="16">
        <v>0</v>
      </c>
      <c r="L23" s="16">
        <v>0.83189999999999997</v>
      </c>
      <c r="M23" s="16">
        <v>7.7000000000000002E-3</v>
      </c>
      <c r="N23" s="16">
        <v>0.3679</v>
      </c>
      <c r="O23" s="16">
        <v>5.22</v>
      </c>
      <c r="P23" s="16">
        <v>11.68</v>
      </c>
      <c r="Q23" s="16">
        <v>0.45760000000000001</v>
      </c>
      <c r="R23" s="16">
        <v>1.379</v>
      </c>
      <c r="S23" s="16">
        <v>30.296099999999999</v>
      </c>
      <c r="T23" s="16">
        <v>0</v>
      </c>
      <c r="U23" s="17" t="s">
        <v>49</v>
      </c>
      <c r="V23" s="24">
        <f t="shared" si="0"/>
        <v>97.912999999999997</v>
      </c>
      <c r="W23">
        <v>2.2393999999999998</v>
      </c>
      <c r="X23">
        <v>1.1001000000000001</v>
      </c>
      <c r="Y23">
        <v>0.2059</v>
      </c>
      <c r="Z23">
        <v>0</v>
      </c>
      <c r="AA23">
        <v>8.8499999999999995E-2</v>
      </c>
      <c r="AB23">
        <v>5.0000000000000001E-4</v>
      </c>
      <c r="AC23">
        <v>2.6599999999999999E-2</v>
      </c>
      <c r="AD23">
        <v>0.39379999999999998</v>
      </c>
      <c r="AE23">
        <v>0.79349999999999998</v>
      </c>
      <c r="AF23">
        <v>3.5000000000000003E-2</v>
      </c>
      <c r="AG23">
        <v>0</v>
      </c>
      <c r="AH23">
        <v>0.18559999999999999</v>
      </c>
      <c r="AI23">
        <v>2.931</v>
      </c>
      <c r="AJ23" s="19">
        <v>0</v>
      </c>
      <c r="AK23" s="19"/>
      <c r="AL23" s="49">
        <v>38.028527174570129</v>
      </c>
      <c r="AM23" s="56">
        <v>54.538112847535814</v>
      </c>
      <c r="AN23" s="50">
        <v>7.4333599778941384</v>
      </c>
      <c r="AP23" s="21" t="s">
        <v>229</v>
      </c>
      <c r="AQ23" s="22"/>
    </row>
    <row r="24" spans="1:43" ht="15.75" customHeight="1" x14ac:dyDescent="0.3">
      <c r="A24" t="s">
        <v>44</v>
      </c>
      <c r="B24" s="12" t="s">
        <v>45</v>
      </c>
      <c r="C24" t="s">
        <v>65</v>
      </c>
      <c r="D24" s="13">
        <v>39995</v>
      </c>
      <c r="E24">
        <v>124</v>
      </c>
      <c r="F24" s="14" t="s">
        <v>63</v>
      </c>
      <c r="G24" s="15" t="s">
        <v>64</v>
      </c>
      <c r="H24" s="16">
        <v>28.333200000000001</v>
      </c>
      <c r="I24" s="16">
        <v>14.0672</v>
      </c>
      <c r="J24" s="16">
        <v>0.67949999999999999</v>
      </c>
      <c r="K24" s="16">
        <v>9.1000000000000004E-3</v>
      </c>
      <c r="L24" s="16">
        <v>2.4443999999999999</v>
      </c>
      <c r="M24" s="16">
        <v>7.4999999999999997E-3</v>
      </c>
      <c r="N24" s="16">
        <v>9.74E-2</v>
      </c>
      <c r="O24" s="16">
        <v>3.78</v>
      </c>
      <c r="P24" s="16">
        <v>15.33</v>
      </c>
      <c r="Q24" s="16">
        <v>0.2155</v>
      </c>
      <c r="R24" s="16">
        <v>0.87960000000000005</v>
      </c>
      <c r="S24" s="16">
        <v>32.040100000000002</v>
      </c>
      <c r="T24" s="16">
        <v>6.9500000000000006E-2</v>
      </c>
      <c r="U24" s="17" t="s">
        <v>49</v>
      </c>
      <c r="V24" s="24">
        <f t="shared" si="0"/>
        <v>97.953000000000003</v>
      </c>
      <c r="W24">
        <v>2.4407999999999999</v>
      </c>
      <c r="X24">
        <v>0.91169999999999995</v>
      </c>
      <c r="Y24">
        <v>2.8500000000000001E-2</v>
      </c>
      <c r="Z24">
        <v>2.9999999999999997E-4</v>
      </c>
      <c r="AA24">
        <v>0.2482</v>
      </c>
      <c r="AB24">
        <v>5.0000000000000001E-4</v>
      </c>
      <c r="AC24">
        <v>6.7000000000000002E-3</v>
      </c>
      <c r="AD24">
        <v>0.27210000000000001</v>
      </c>
      <c r="AE24">
        <v>0.99370000000000003</v>
      </c>
      <c r="AF24">
        <v>1.5699999999999999E-2</v>
      </c>
      <c r="AG24">
        <v>0</v>
      </c>
      <c r="AH24">
        <v>0.113</v>
      </c>
      <c r="AI24">
        <v>2.9573</v>
      </c>
      <c r="AJ24" s="19">
        <v>1.1599999999999999E-2</v>
      </c>
      <c r="AK24" s="19"/>
      <c r="AL24" s="49">
        <v>27.962457089083582</v>
      </c>
      <c r="AM24" s="56">
        <v>36.966327972221144</v>
      </c>
      <c r="AN24" s="50">
        <v>34.490812151273708</v>
      </c>
      <c r="AP24" s="21" t="s">
        <v>230</v>
      </c>
      <c r="AQ24" s="22"/>
    </row>
    <row r="25" spans="1:43" ht="15.75" customHeight="1" x14ac:dyDescent="0.3">
      <c r="A25" t="s">
        <v>44</v>
      </c>
      <c r="B25" s="12" t="s">
        <v>45</v>
      </c>
      <c r="C25" t="s">
        <v>65</v>
      </c>
      <c r="D25" s="13">
        <v>39995</v>
      </c>
      <c r="E25">
        <v>175</v>
      </c>
      <c r="F25" s="14" t="s">
        <v>63</v>
      </c>
      <c r="G25" s="15" t="s">
        <v>64</v>
      </c>
      <c r="H25" s="16">
        <v>29.0489</v>
      </c>
      <c r="I25" s="16">
        <v>14.055199999999999</v>
      </c>
      <c r="J25" s="16">
        <v>0.83209999999999995</v>
      </c>
      <c r="K25" s="16">
        <v>4.0300000000000002E-2</v>
      </c>
      <c r="L25" s="16">
        <v>2.6202000000000001</v>
      </c>
      <c r="M25" s="16">
        <v>0</v>
      </c>
      <c r="N25" s="16">
        <v>0.1338</v>
      </c>
      <c r="O25" s="16">
        <v>4.8</v>
      </c>
      <c r="P25" s="16">
        <v>14.14</v>
      </c>
      <c r="Q25" s="16">
        <v>0.21149999999999999</v>
      </c>
      <c r="R25" s="16">
        <v>0.82850000000000001</v>
      </c>
      <c r="S25" s="16">
        <v>32.1145</v>
      </c>
      <c r="T25" s="16">
        <v>5.2519999999999997E-2</v>
      </c>
      <c r="U25" s="17" t="s">
        <v>49</v>
      </c>
      <c r="V25" s="24">
        <f t="shared" si="0"/>
        <v>98.877520000000018</v>
      </c>
      <c r="W25">
        <v>2.4767999999999999</v>
      </c>
      <c r="X25">
        <v>0.90159999999999996</v>
      </c>
      <c r="Y25">
        <v>3.4599999999999999E-2</v>
      </c>
      <c r="Z25">
        <v>1.4E-3</v>
      </c>
      <c r="AA25">
        <v>0.26329999999999998</v>
      </c>
      <c r="AB25">
        <v>0</v>
      </c>
      <c r="AC25">
        <v>9.1000000000000004E-3</v>
      </c>
      <c r="AD25">
        <v>0.34260000000000002</v>
      </c>
      <c r="AE25">
        <v>0.90739999999999998</v>
      </c>
      <c r="AF25">
        <v>1.5299999999999999E-2</v>
      </c>
      <c r="AG25">
        <v>0</v>
      </c>
      <c r="AH25">
        <v>0.1053</v>
      </c>
      <c r="AI25">
        <v>2.9339</v>
      </c>
      <c r="AJ25" s="19">
        <v>8.6999999999999994E-3</v>
      </c>
      <c r="AK25" s="19"/>
      <c r="AL25" s="49">
        <v>26.157668334723105</v>
      </c>
      <c r="AM25" s="56">
        <v>40.57141248804507</v>
      </c>
      <c r="AN25" s="50">
        <v>32.836797968854434</v>
      </c>
      <c r="AP25" s="21" t="s">
        <v>231</v>
      </c>
      <c r="AQ25" s="22"/>
    </row>
    <row r="26" spans="1:43" ht="15.75" customHeight="1" x14ac:dyDescent="0.3">
      <c r="A26" t="s">
        <v>44</v>
      </c>
      <c r="B26" s="12" t="s">
        <v>45</v>
      </c>
      <c r="C26" t="s">
        <v>65</v>
      </c>
      <c r="D26" s="13">
        <v>39998</v>
      </c>
      <c r="E26">
        <v>213</v>
      </c>
      <c r="F26" s="14" t="s">
        <v>63</v>
      </c>
      <c r="G26" s="15" t="s">
        <v>48</v>
      </c>
      <c r="H26" s="16">
        <v>28.6173</v>
      </c>
      <c r="I26" s="16">
        <v>13.0472</v>
      </c>
      <c r="J26" s="16">
        <v>0.56930000000000003</v>
      </c>
      <c r="K26" s="16">
        <v>1.4E-3</v>
      </c>
      <c r="L26" s="16">
        <v>2.6276000000000002</v>
      </c>
      <c r="M26" s="16">
        <v>0</v>
      </c>
      <c r="N26" s="16">
        <v>0.20749999999999999</v>
      </c>
      <c r="O26" s="16">
        <v>3.75</v>
      </c>
      <c r="P26" s="16">
        <v>18.78</v>
      </c>
      <c r="Q26" s="16">
        <v>0.30470000000000003</v>
      </c>
      <c r="R26" s="16">
        <v>0.75309999999999999</v>
      </c>
      <c r="S26" s="16">
        <v>31.472000000000001</v>
      </c>
      <c r="T26" s="16">
        <v>0.123</v>
      </c>
      <c r="U26" s="17" t="s">
        <v>49</v>
      </c>
      <c r="V26" s="24">
        <f t="shared" si="0"/>
        <v>100.2531</v>
      </c>
      <c r="W26">
        <v>2.4205000000000001</v>
      </c>
      <c r="X26">
        <v>0.83020000000000005</v>
      </c>
      <c r="Y26">
        <v>2.35E-2</v>
      </c>
      <c r="Z26">
        <v>0</v>
      </c>
      <c r="AA26">
        <v>0.26190000000000002</v>
      </c>
      <c r="AB26">
        <v>0</v>
      </c>
      <c r="AC26">
        <v>1.41E-2</v>
      </c>
      <c r="AD26">
        <v>0.26500000000000001</v>
      </c>
      <c r="AE26">
        <v>1.1956</v>
      </c>
      <c r="AF26">
        <v>2.18E-2</v>
      </c>
      <c r="AG26">
        <v>0</v>
      </c>
      <c r="AH26">
        <v>9.5000000000000001E-2</v>
      </c>
      <c r="AI26">
        <v>2.8521999999999998</v>
      </c>
      <c r="AJ26" s="19">
        <v>2.0199999999999999E-2</v>
      </c>
      <c r="AK26" s="19"/>
      <c r="AL26" s="49">
        <v>28.974255783457224</v>
      </c>
      <c r="AM26" s="56">
        <v>25.409697814621474</v>
      </c>
      <c r="AN26" s="50">
        <v>44.607487947789373</v>
      </c>
      <c r="AP26" s="21" t="s">
        <v>232</v>
      </c>
      <c r="AQ26" s="22"/>
    </row>
    <row r="27" spans="1:43" ht="15.75" customHeight="1" x14ac:dyDescent="0.3">
      <c r="A27" t="s">
        <v>44</v>
      </c>
      <c r="B27" s="12" t="s">
        <v>45</v>
      </c>
      <c r="C27" t="s">
        <v>65</v>
      </c>
      <c r="D27" s="13">
        <v>39998</v>
      </c>
      <c r="E27">
        <v>214</v>
      </c>
      <c r="F27" s="14" t="s">
        <v>63</v>
      </c>
      <c r="G27" s="15" t="s">
        <v>48</v>
      </c>
      <c r="H27" s="16">
        <v>28.446200000000001</v>
      </c>
      <c r="I27" s="16">
        <v>13.3741</v>
      </c>
      <c r="J27" s="16">
        <v>0.57969999999999999</v>
      </c>
      <c r="K27" s="16">
        <v>7.4200000000000002E-2</v>
      </c>
      <c r="L27" s="16">
        <v>2.5546000000000002</v>
      </c>
      <c r="M27" s="16">
        <v>3.8300000000000001E-2</v>
      </c>
      <c r="N27" s="16">
        <v>3.5799999999999998E-2</v>
      </c>
      <c r="O27" s="16">
        <v>3.76</v>
      </c>
      <c r="P27" s="16">
        <v>18.25</v>
      </c>
      <c r="Q27" s="16">
        <v>0.27429999999999999</v>
      </c>
      <c r="R27" s="16">
        <v>0.81059999999999999</v>
      </c>
      <c r="S27" s="16">
        <v>31.6647</v>
      </c>
      <c r="T27" s="16">
        <v>7.8920000000000004E-2</v>
      </c>
      <c r="U27" s="17" t="s">
        <v>49</v>
      </c>
      <c r="V27" s="24">
        <f t="shared" si="0"/>
        <v>99.941419999999979</v>
      </c>
      <c r="W27">
        <v>2.4136000000000002</v>
      </c>
      <c r="X27">
        <v>0.85370000000000001</v>
      </c>
      <c r="Y27">
        <v>2.4E-2</v>
      </c>
      <c r="Z27">
        <v>2.5000000000000001E-3</v>
      </c>
      <c r="AA27">
        <v>0.2555</v>
      </c>
      <c r="AB27">
        <v>2.5999999999999999E-3</v>
      </c>
      <c r="AC27">
        <v>2.3999999999999998E-3</v>
      </c>
      <c r="AD27">
        <v>0.26690000000000003</v>
      </c>
      <c r="AE27">
        <v>1.1651</v>
      </c>
      <c r="AF27">
        <v>1.9699999999999999E-2</v>
      </c>
      <c r="AG27">
        <v>0</v>
      </c>
      <c r="AH27">
        <v>0.10249999999999999</v>
      </c>
      <c r="AI27">
        <v>2.8786</v>
      </c>
      <c r="AJ27" s="19">
        <v>1.2999999999999999E-2</v>
      </c>
      <c r="AK27" s="19"/>
      <c r="AL27" s="49">
        <v>29.322428533653255</v>
      </c>
      <c r="AM27" s="56">
        <v>28.074548603481453</v>
      </c>
      <c r="AN27" s="50">
        <v>41.953886053801554</v>
      </c>
      <c r="AP27" s="21" t="s">
        <v>233</v>
      </c>
      <c r="AQ27" s="22"/>
    </row>
    <row r="28" spans="1:43" ht="15.75" customHeight="1" x14ac:dyDescent="0.3">
      <c r="A28" t="s">
        <v>44</v>
      </c>
      <c r="B28" s="12" t="s">
        <v>45</v>
      </c>
      <c r="C28" t="s">
        <v>66</v>
      </c>
      <c r="D28" s="13">
        <v>49852</v>
      </c>
      <c r="E28">
        <v>222</v>
      </c>
      <c r="F28" s="14" t="s">
        <v>47</v>
      </c>
      <c r="G28" s="15" t="s">
        <v>53</v>
      </c>
      <c r="H28" s="16">
        <v>36.747599999999998</v>
      </c>
      <c r="I28" s="16">
        <v>0.84379999999999999</v>
      </c>
      <c r="J28" s="16">
        <v>0</v>
      </c>
      <c r="K28" s="16">
        <v>2.1999999999999999E-2</v>
      </c>
      <c r="L28" s="16">
        <v>26.492999999999999</v>
      </c>
      <c r="M28" s="16">
        <v>0</v>
      </c>
      <c r="N28" s="16">
        <v>6.3399999999999998E-2</v>
      </c>
      <c r="O28" s="16">
        <v>8.7200000000000006</v>
      </c>
      <c r="P28" s="16">
        <v>0</v>
      </c>
      <c r="Q28" s="16">
        <v>5.1299999999999998E-2</v>
      </c>
      <c r="R28" s="16">
        <v>9.5523000000000007</v>
      </c>
      <c r="S28" s="16">
        <v>2.8612000000000002</v>
      </c>
      <c r="T28" s="16">
        <v>6.0979999999999999E-2</v>
      </c>
      <c r="U28" s="17" t="s">
        <v>49</v>
      </c>
      <c r="V28" s="72">
        <f t="shared" si="0"/>
        <v>85.415579999999991</v>
      </c>
      <c r="W28">
        <v>3.0122</v>
      </c>
      <c r="X28">
        <v>5.1999999999999998E-2</v>
      </c>
      <c r="Y28">
        <v>0</v>
      </c>
      <c r="Z28">
        <v>6.9999999999999999E-4</v>
      </c>
      <c r="AA28">
        <v>2.5594000000000001</v>
      </c>
      <c r="AB28">
        <v>0</v>
      </c>
      <c r="AC28">
        <v>4.1999999999999997E-3</v>
      </c>
      <c r="AD28">
        <v>0.5978</v>
      </c>
      <c r="AE28">
        <v>0</v>
      </c>
      <c r="AF28">
        <v>3.5999999999999999E-3</v>
      </c>
      <c r="AG28">
        <v>0</v>
      </c>
      <c r="AH28">
        <v>1.1673</v>
      </c>
      <c r="AI28">
        <v>0.25130000000000002</v>
      </c>
      <c r="AJ28" s="19">
        <v>9.7000000000000003E-3</v>
      </c>
      <c r="AK28" s="19"/>
      <c r="AL28" s="49"/>
      <c r="AM28" s="56"/>
      <c r="AN28" s="50"/>
      <c r="AP28" s="21" t="s">
        <v>67</v>
      </c>
      <c r="AQ28" s="22"/>
    </row>
    <row r="29" spans="1:43" ht="15.75" customHeight="1" x14ac:dyDescent="0.3">
      <c r="A29" t="s">
        <v>44</v>
      </c>
      <c r="B29" s="12" t="s">
        <v>45</v>
      </c>
      <c r="C29" t="s">
        <v>66</v>
      </c>
      <c r="D29" s="13">
        <v>49852</v>
      </c>
      <c r="E29">
        <v>223</v>
      </c>
      <c r="F29" s="14" t="s">
        <v>47</v>
      </c>
      <c r="G29" s="15" t="s">
        <v>53</v>
      </c>
      <c r="H29" s="16">
        <v>37.218699999999998</v>
      </c>
      <c r="I29" s="16">
        <v>0.57279999999999998</v>
      </c>
      <c r="J29" s="16">
        <v>0</v>
      </c>
      <c r="K29" s="16">
        <v>0</v>
      </c>
      <c r="L29" s="16">
        <v>26.607299999999999</v>
      </c>
      <c r="M29" s="16">
        <v>7.0499999999999993E-2</v>
      </c>
      <c r="N29" s="16">
        <v>1.3299999999999999E-2</v>
      </c>
      <c r="O29" s="16">
        <v>7.74</v>
      </c>
      <c r="P29" s="16">
        <v>0</v>
      </c>
      <c r="Q29" s="16">
        <v>0.10390000000000001</v>
      </c>
      <c r="R29" s="16">
        <v>10.9155</v>
      </c>
      <c r="S29" s="16">
        <v>3.4609000000000001</v>
      </c>
      <c r="T29" s="16">
        <v>5.91E-2</v>
      </c>
      <c r="U29" s="17" t="s">
        <v>49</v>
      </c>
      <c r="V29" s="72">
        <f t="shared" si="0"/>
        <v>86.761999999999972</v>
      </c>
      <c r="W29">
        <v>2.9967999999999999</v>
      </c>
      <c r="X29">
        <v>3.4700000000000002E-2</v>
      </c>
      <c r="Y29">
        <v>0</v>
      </c>
      <c r="Z29">
        <v>0</v>
      </c>
      <c r="AA29">
        <v>2.5249999999999999</v>
      </c>
      <c r="AB29">
        <v>4.4999999999999997E-3</v>
      </c>
      <c r="AC29">
        <v>8.9999999999999998E-4</v>
      </c>
      <c r="AD29">
        <v>0.52100000000000002</v>
      </c>
      <c r="AE29">
        <v>0</v>
      </c>
      <c r="AF29">
        <v>7.1000000000000004E-3</v>
      </c>
      <c r="AG29">
        <v>0</v>
      </c>
      <c r="AH29">
        <v>1.3102</v>
      </c>
      <c r="AI29">
        <v>0.29859999999999998</v>
      </c>
      <c r="AJ29" s="19">
        <v>9.1999999999999998E-3</v>
      </c>
      <c r="AK29" s="19"/>
      <c r="AL29" s="49"/>
      <c r="AM29" s="56"/>
      <c r="AN29" s="50"/>
      <c r="AP29" s="21" t="s">
        <v>68</v>
      </c>
      <c r="AQ29" s="22"/>
    </row>
    <row r="30" spans="1:43" ht="15.75" customHeight="1" x14ac:dyDescent="0.3">
      <c r="A30" t="s">
        <v>44</v>
      </c>
      <c r="B30" s="12" t="s">
        <v>45</v>
      </c>
      <c r="C30" t="s">
        <v>66</v>
      </c>
      <c r="D30" s="13">
        <v>49852</v>
      </c>
      <c r="E30">
        <v>224</v>
      </c>
      <c r="F30" s="14" t="s">
        <v>47</v>
      </c>
      <c r="G30" s="15" t="s">
        <v>53</v>
      </c>
      <c r="H30" s="16">
        <v>36.963200000000001</v>
      </c>
      <c r="I30" s="16">
        <v>0.54830000000000001</v>
      </c>
      <c r="J30" s="16">
        <v>2.5499999999999998E-2</v>
      </c>
      <c r="K30" s="16">
        <v>1.8599999999999998E-2</v>
      </c>
      <c r="L30" s="16">
        <v>26.240500000000001</v>
      </c>
      <c r="M30" s="16">
        <v>0</v>
      </c>
      <c r="N30" s="16">
        <v>0</v>
      </c>
      <c r="O30" s="16">
        <v>7.45</v>
      </c>
      <c r="P30" s="16">
        <v>0</v>
      </c>
      <c r="Q30" s="16">
        <v>1.8499999999999999E-2</v>
      </c>
      <c r="R30" s="16">
        <v>10.4367</v>
      </c>
      <c r="S30" s="16">
        <v>3.4998</v>
      </c>
      <c r="T30" s="16">
        <v>7.0930000000000007E-2</v>
      </c>
      <c r="U30" s="17" t="s">
        <v>49</v>
      </c>
      <c r="V30" s="72">
        <f t="shared" si="0"/>
        <v>85.272030000000001</v>
      </c>
      <c r="W30">
        <v>3.0215000000000001</v>
      </c>
      <c r="X30">
        <v>3.3700000000000001E-2</v>
      </c>
      <c r="Y30">
        <v>1E-3</v>
      </c>
      <c r="Z30">
        <v>5.9999999999999995E-4</v>
      </c>
      <c r="AA30">
        <v>2.528</v>
      </c>
      <c r="AB30">
        <v>0</v>
      </c>
      <c r="AC30">
        <v>0</v>
      </c>
      <c r="AD30">
        <v>0.5091</v>
      </c>
      <c r="AE30">
        <v>0</v>
      </c>
      <c r="AF30">
        <v>1.2999999999999999E-3</v>
      </c>
      <c r="AG30">
        <v>0</v>
      </c>
      <c r="AH30">
        <v>1.2718</v>
      </c>
      <c r="AI30">
        <v>0.30649999999999999</v>
      </c>
      <c r="AJ30" s="19">
        <v>1.12E-2</v>
      </c>
      <c r="AK30" s="19"/>
      <c r="AL30" s="49"/>
      <c r="AM30" s="56"/>
      <c r="AN30" s="50"/>
      <c r="AP30" s="25" t="s">
        <v>69</v>
      </c>
      <c r="AQ30" s="22"/>
    </row>
    <row r="31" spans="1:43" ht="15.75" customHeight="1" x14ac:dyDescent="0.3">
      <c r="A31" t="s">
        <v>44</v>
      </c>
      <c r="B31" s="12" t="s">
        <v>45</v>
      </c>
      <c r="C31" t="s">
        <v>70</v>
      </c>
      <c r="D31" s="13">
        <v>57991</v>
      </c>
      <c r="E31">
        <v>211</v>
      </c>
      <c r="F31" s="14" t="s">
        <v>63</v>
      </c>
      <c r="G31" s="15" t="s">
        <v>64</v>
      </c>
      <c r="H31" s="16">
        <v>28.1647</v>
      </c>
      <c r="I31" s="16">
        <v>14.7986</v>
      </c>
      <c r="J31" s="16">
        <v>1.8092999999999999</v>
      </c>
      <c r="K31" s="16">
        <v>0</v>
      </c>
      <c r="L31" s="16">
        <v>0.30990000000000001</v>
      </c>
      <c r="M31" s="16">
        <v>0</v>
      </c>
      <c r="N31" s="16">
        <v>0.1158</v>
      </c>
      <c r="O31" s="16">
        <v>4.83</v>
      </c>
      <c r="P31" s="16">
        <v>18.64</v>
      </c>
      <c r="Q31" s="16">
        <v>0.22020000000000001</v>
      </c>
      <c r="R31" s="16">
        <v>0.88759999999999994</v>
      </c>
      <c r="S31" s="16">
        <v>32.215800000000002</v>
      </c>
      <c r="T31" s="16">
        <v>0.28960000000000002</v>
      </c>
      <c r="U31" s="17" t="s">
        <v>49</v>
      </c>
      <c r="V31" s="24">
        <f t="shared" si="0"/>
        <v>102.28150000000001</v>
      </c>
      <c r="W31">
        <v>2.3769999999999998</v>
      </c>
      <c r="X31">
        <v>0.93959999999999999</v>
      </c>
      <c r="Y31">
        <v>7.4499999999999997E-2</v>
      </c>
      <c r="Z31">
        <v>0</v>
      </c>
      <c r="AA31">
        <v>3.0800000000000001E-2</v>
      </c>
      <c r="AB31">
        <v>0</v>
      </c>
      <c r="AC31">
        <v>7.7999999999999996E-3</v>
      </c>
      <c r="AD31">
        <v>0.34100000000000003</v>
      </c>
      <c r="AE31">
        <v>1.1839999999999999</v>
      </c>
      <c r="AF31">
        <v>1.5699999999999999E-2</v>
      </c>
      <c r="AG31">
        <v>0</v>
      </c>
      <c r="AH31">
        <v>0.11169999999999999</v>
      </c>
      <c r="AI31">
        <v>2.9131</v>
      </c>
      <c r="AJ31" s="19">
        <v>4.7000000000000002E-3</v>
      </c>
      <c r="AK31" s="19"/>
      <c r="AL31" s="49">
        <v>31.150929245105274</v>
      </c>
      <c r="AM31" s="56">
        <v>38.629551648064052</v>
      </c>
      <c r="AN31" s="50">
        <v>29.982580366370282</v>
      </c>
      <c r="AP31" s="21" t="s">
        <v>234</v>
      </c>
      <c r="AQ31" s="22"/>
    </row>
    <row r="32" spans="1:43" ht="15.75" customHeight="1" x14ac:dyDescent="0.3">
      <c r="A32" t="s">
        <v>44</v>
      </c>
      <c r="B32" s="12" t="s">
        <v>45</v>
      </c>
      <c r="C32" t="s">
        <v>70</v>
      </c>
      <c r="D32" s="13">
        <v>57991</v>
      </c>
      <c r="E32">
        <v>212</v>
      </c>
      <c r="F32" s="14" t="s">
        <v>63</v>
      </c>
      <c r="G32" s="15" t="s">
        <v>64</v>
      </c>
      <c r="H32" s="16">
        <v>27.831700000000001</v>
      </c>
      <c r="I32" s="16">
        <v>14.6972</v>
      </c>
      <c r="J32" s="16">
        <v>1.8776999999999999</v>
      </c>
      <c r="K32" s="16">
        <v>4.2200000000000001E-2</v>
      </c>
      <c r="L32" s="16">
        <v>0.34200000000000003</v>
      </c>
      <c r="M32" s="16">
        <v>3.3700000000000001E-2</v>
      </c>
      <c r="N32" s="16">
        <v>0.18809999999999999</v>
      </c>
      <c r="O32" s="16">
        <v>5.42</v>
      </c>
      <c r="P32" s="16">
        <v>17.63</v>
      </c>
      <c r="Q32" s="16">
        <v>0.2452</v>
      </c>
      <c r="R32" s="16">
        <v>0.95930000000000004</v>
      </c>
      <c r="S32" s="16">
        <v>31.402899999999999</v>
      </c>
      <c r="T32" s="16">
        <v>0</v>
      </c>
      <c r="U32" s="17" t="s">
        <v>49</v>
      </c>
      <c r="V32" s="24">
        <f t="shared" si="0"/>
        <v>100.67</v>
      </c>
      <c r="W32">
        <v>2.3816000000000002</v>
      </c>
      <c r="X32">
        <v>0.94620000000000004</v>
      </c>
      <c r="Y32">
        <v>7.8299999999999995E-2</v>
      </c>
      <c r="Z32">
        <v>1.4E-3</v>
      </c>
      <c r="AA32">
        <v>3.4500000000000003E-2</v>
      </c>
      <c r="AB32">
        <v>2.3E-3</v>
      </c>
      <c r="AC32">
        <v>1.29E-2</v>
      </c>
      <c r="AD32">
        <v>0.38819999999999999</v>
      </c>
      <c r="AE32">
        <v>1.1353</v>
      </c>
      <c r="AF32">
        <v>1.78E-2</v>
      </c>
      <c r="AG32">
        <v>0</v>
      </c>
      <c r="AH32">
        <v>0.12239999999999999</v>
      </c>
      <c r="AI32">
        <v>2.8792</v>
      </c>
      <c r="AJ32" s="19">
        <v>0</v>
      </c>
      <c r="AK32" s="19"/>
      <c r="AL32" s="49">
        <v>30.920514370056761</v>
      </c>
      <c r="AM32" s="56">
        <v>40.753087251387264</v>
      </c>
      <c r="AN32" s="50">
        <v>28.326398378555943</v>
      </c>
      <c r="AP32" s="21" t="s">
        <v>235</v>
      </c>
      <c r="AQ32" s="22"/>
    </row>
    <row r="33" spans="1:43" ht="15.75" customHeight="1" x14ac:dyDescent="0.3">
      <c r="A33" t="s">
        <v>44</v>
      </c>
      <c r="B33" s="12" t="s">
        <v>45</v>
      </c>
      <c r="C33" t="s">
        <v>71</v>
      </c>
      <c r="D33" s="13">
        <v>62637</v>
      </c>
      <c r="E33">
        <v>242</v>
      </c>
      <c r="F33" s="14" t="s">
        <v>63</v>
      </c>
      <c r="G33" s="15" t="s">
        <v>60</v>
      </c>
      <c r="H33" s="16">
        <v>36.7425</v>
      </c>
      <c r="I33" s="16">
        <v>3.7936999999999999</v>
      </c>
      <c r="J33" s="16">
        <v>8.5900000000000004E-2</v>
      </c>
      <c r="K33" s="16">
        <v>6.0499999999999998E-2</v>
      </c>
      <c r="L33" s="16">
        <v>12.613200000000001</v>
      </c>
      <c r="M33" s="16">
        <v>0</v>
      </c>
      <c r="N33" s="16">
        <v>3.1300000000000001E-2</v>
      </c>
      <c r="O33" s="16">
        <v>5.28</v>
      </c>
      <c r="P33" s="16">
        <v>8.17</v>
      </c>
      <c r="Q33" s="16">
        <v>0.33529999999999999</v>
      </c>
      <c r="R33" s="16">
        <v>8.1799999999999998E-2</v>
      </c>
      <c r="S33" s="16">
        <v>31.9666</v>
      </c>
      <c r="T33" s="16">
        <v>0.15279999999999999</v>
      </c>
      <c r="U33" s="17" t="s">
        <v>49</v>
      </c>
      <c r="V33" s="24">
        <f t="shared" si="0"/>
        <v>99.313600000000008</v>
      </c>
      <c r="W33">
        <v>2.9375</v>
      </c>
      <c r="X33">
        <v>0.22819999999999999</v>
      </c>
      <c r="Y33">
        <v>3.3E-3</v>
      </c>
      <c r="Z33">
        <v>1.9E-3</v>
      </c>
      <c r="AA33">
        <v>1.1884999999999999</v>
      </c>
      <c r="AB33">
        <v>0</v>
      </c>
      <c r="AC33">
        <v>2E-3</v>
      </c>
      <c r="AD33">
        <v>0.3528</v>
      </c>
      <c r="AE33">
        <v>0.4914</v>
      </c>
      <c r="AF33">
        <v>2.2700000000000001E-2</v>
      </c>
      <c r="AG33">
        <v>0</v>
      </c>
      <c r="AH33">
        <v>9.7000000000000003E-3</v>
      </c>
      <c r="AI33">
        <v>2.7383000000000002</v>
      </c>
      <c r="AJ33" s="19">
        <v>2.3699999999999999E-2</v>
      </c>
      <c r="AK33" s="19"/>
      <c r="AL33" s="49">
        <v>0</v>
      </c>
      <c r="AM33" s="56">
        <v>84.655848423766017</v>
      </c>
      <c r="AN33" s="50">
        <v>9.3395337408646828</v>
      </c>
      <c r="AP33" s="21" t="s">
        <v>236</v>
      </c>
      <c r="AQ33" s="22"/>
    </row>
    <row r="34" spans="1:43" ht="15.75" customHeight="1" x14ac:dyDescent="0.3">
      <c r="A34" t="s">
        <v>44</v>
      </c>
      <c r="B34" s="12" t="s">
        <v>45</v>
      </c>
      <c r="C34" t="s">
        <v>72</v>
      </c>
      <c r="D34" s="13">
        <v>63615</v>
      </c>
      <c r="E34">
        <v>243</v>
      </c>
      <c r="F34" s="14" t="s">
        <v>63</v>
      </c>
      <c r="G34" s="73" t="s">
        <v>266</v>
      </c>
      <c r="H34" s="16">
        <v>50.8979</v>
      </c>
      <c r="I34" s="16">
        <v>0.51180000000000003</v>
      </c>
      <c r="J34" s="16">
        <v>2.4799999999999999E-2</v>
      </c>
      <c r="K34" s="16">
        <v>0</v>
      </c>
      <c r="L34" s="16">
        <v>2.0419999999999998</v>
      </c>
      <c r="M34" s="16">
        <v>1.12E-2</v>
      </c>
      <c r="N34" s="16">
        <v>0</v>
      </c>
      <c r="O34" s="16">
        <v>10.199999999999999</v>
      </c>
      <c r="P34" s="16">
        <v>0</v>
      </c>
      <c r="Q34" s="16">
        <v>0.43080000000000002</v>
      </c>
      <c r="R34" s="16">
        <v>10.061299999999999</v>
      </c>
      <c r="S34" s="16">
        <v>22.873200000000001</v>
      </c>
      <c r="T34" s="16">
        <v>5.8459999999999998E-2</v>
      </c>
      <c r="U34" s="17" t="s">
        <v>49</v>
      </c>
      <c r="V34" s="24">
        <f t="shared" si="0"/>
        <v>97.111460000000008</v>
      </c>
      <c r="W34">
        <v>3.9359000000000002</v>
      </c>
      <c r="X34">
        <v>2.98E-2</v>
      </c>
      <c r="Y34">
        <v>8.9999999999999998E-4</v>
      </c>
      <c r="Z34">
        <v>0</v>
      </c>
      <c r="AA34">
        <v>0.18609999999999999</v>
      </c>
      <c r="AB34">
        <v>6.9999999999999999E-4</v>
      </c>
      <c r="AC34">
        <v>0</v>
      </c>
      <c r="AD34">
        <v>0.65939999999999999</v>
      </c>
      <c r="AE34">
        <v>0</v>
      </c>
      <c r="AF34">
        <v>2.8199999999999999E-2</v>
      </c>
      <c r="AG34">
        <v>0</v>
      </c>
      <c r="AH34">
        <v>1.1598999999999999</v>
      </c>
      <c r="AI34">
        <v>1.8952</v>
      </c>
      <c r="AJ34" s="19">
        <v>8.77E-2</v>
      </c>
      <c r="AK34" s="19"/>
      <c r="AL34" s="49"/>
      <c r="AM34" s="56"/>
      <c r="AN34" s="50"/>
      <c r="AP34" s="21"/>
      <c r="AQ34" s="22"/>
    </row>
    <row r="35" spans="1:43" ht="15.75" customHeight="1" x14ac:dyDescent="0.3">
      <c r="A35" t="s">
        <v>44</v>
      </c>
      <c r="B35" s="12" t="s">
        <v>45</v>
      </c>
      <c r="C35" t="s">
        <v>73</v>
      </c>
      <c r="D35" s="13">
        <v>73533</v>
      </c>
      <c r="E35">
        <v>191</v>
      </c>
      <c r="F35" s="14" t="s">
        <v>47</v>
      </c>
      <c r="G35" s="15" t="s">
        <v>48</v>
      </c>
      <c r="H35" s="16">
        <v>35.1569</v>
      </c>
      <c r="I35" s="16">
        <v>3.2787000000000002</v>
      </c>
      <c r="J35" s="16">
        <v>0.89880000000000004</v>
      </c>
      <c r="K35" s="16">
        <v>6.4000000000000003E-3</v>
      </c>
      <c r="L35" s="16">
        <v>3.2928000000000002</v>
      </c>
      <c r="M35" s="16">
        <v>3.1600000000000003E-2</v>
      </c>
      <c r="N35" s="16">
        <v>0.12130000000000001</v>
      </c>
      <c r="O35" s="16">
        <v>3.1</v>
      </c>
      <c r="P35" s="16">
        <v>18.440000000000001</v>
      </c>
      <c r="Q35" s="16">
        <v>0.88180000000000003</v>
      </c>
      <c r="R35" s="16">
        <v>0</v>
      </c>
      <c r="S35" s="16">
        <v>32.134999999999998</v>
      </c>
      <c r="T35" s="16">
        <v>7.571E-2</v>
      </c>
      <c r="U35" s="17" t="s">
        <v>49</v>
      </c>
      <c r="V35" s="24">
        <f t="shared" si="0"/>
        <v>97.41901</v>
      </c>
      <c r="W35">
        <v>2.9965000000000002</v>
      </c>
      <c r="X35">
        <v>0.2102</v>
      </c>
      <c r="Y35">
        <v>3.7400000000000003E-2</v>
      </c>
      <c r="Z35">
        <v>2.0000000000000001E-4</v>
      </c>
      <c r="AA35">
        <v>0.33079999999999998</v>
      </c>
      <c r="AB35">
        <v>2.0999999999999999E-3</v>
      </c>
      <c r="AC35">
        <v>8.3000000000000001E-3</v>
      </c>
      <c r="AD35">
        <v>0.221</v>
      </c>
      <c r="AE35">
        <v>1.1827000000000001</v>
      </c>
      <c r="AF35">
        <v>6.3700000000000007E-2</v>
      </c>
      <c r="AG35">
        <v>0</v>
      </c>
      <c r="AH35">
        <v>0</v>
      </c>
      <c r="AI35">
        <v>2.9346000000000001</v>
      </c>
      <c r="AJ35" s="19">
        <v>1.2500000000000001E-2</v>
      </c>
      <c r="AK35" s="19"/>
      <c r="AL35" s="49">
        <v>0.17577577661120891</v>
      </c>
      <c r="AM35" s="56">
        <v>23.177862099275455</v>
      </c>
      <c r="AN35" s="50">
        <v>76.020798384375027</v>
      </c>
      <c r="AP35" s="21" t="s">
        <v>237</v>
      </c>
      <c r="AQ35" s="22"/>
    </row>
    <row r="36" spans="1:43" ht="15.75" customHeight="1" x14ac:dyDescent="0.3">
      <c r="A36" t="s">
        <v>44</v>
      </c>
      <c r="B36" s="12" t="s">
        <v>45</v>
      </c>
      <c r="C36" t="s">
        <v>74</v>
      </c>
      <c r="D36" s="13">
        <v>73555</v>
      </c>
      <c r="E36">
        <v>215</v>
      </c>
      <c r="F36" s="14" t="s">
        <v>75</v>
      </c>
      <c r="G36" s="15" t="s">
        <v>48</v>
      </c>
      <c r="H36" s="16">
        <v>32.767499999999998</v>
      </c>
      <c r="I36" s="16">
        <v>9.8483000000000001</v>
      </c>
      <c r="J36" s="16">
        <v>0.29289999999999999</v>
      </c>
      <c r="K36" s="16">
        <v>2.9100000000000001E-2</v>
      </c>
      <c r="L36" s="16">
        <v>0</v>
      </c>
      <c r="M36" s="16">
        <v>4.58E-2</v>
      </c>
      <c r="N36" s="16">
        <v>0.26650000000000001</v>
      </c>
      <c r="O36" s="16">
        <v>5.65</v>
      </c>
      <c r="P36" s="16">
        <v>20.07</v>
      </c>
      <c r="Q36" s="16">
        <v>0.30259999999999998</v>
      </c>
      <c r="R36" s="16">
        <v>0</v>
      </c>
      <c r="S36" s="16">
        <v>31.912600000000001</v>
      </c>
      <c r="T36" s="16">
        <v>0.29859999999999998</v>
      </c>
      <c r="U36" s="17" t="s">
        <v>49</v>
      </c>
      <c r="V36" s="24">
        <f t="shared" si="0"/>
        <v>101.48389999999999</v>
      </c>
      <c r="W36">
        <v>2.7467000000000001</v>
      </c>
      <c r="X36">
        <v>0.62109999999999999</v>
      </c>
      <c r="Y36">
        <v>1.2E-2</v>
      </c>
      <c r="Z36">
        <v>1E-3</v>
      </c>
      <c r="AA36">
        <v>0</v>
      </c>
      <c r="AB36">
        <v>3.0000000000000001E-3</v>
      </c>
      <c r="AC36">
        <v>1.7899999999999999E-2</v>
      </c>
      <c r="AD36">
        <v>0.39600000000000002</v>
      </c>
      <c r="AE36">
        <v>1.2662</v>
      </c>
      <c r="AF36">
        <v>2.1499999999999998E-2</v>
      </c>
      <c r="AG36">
        <v>0</v>
      </c>
      <c r="AH36">
        <v>0</v>
      </c>
      <c r="AI36">
        <v>2.8662000000000001</v>
      </c>
      <c r="AJ36" s="19">
        <v>4.8500000000000001E-2</v>
      </c>
      <c r="AK36" s="19"/>
      <c r="AL36" s="49">
        <v>12.664374886786756</v>
      </c>
      <c r="AM36" s="56">
        <v>33.218400893527608</v>
      </c>
      <c r="AN36" s="50">
        <v>51.690745085606117</v>
      </c>
      <c r="AP36" s="21" t="s">
        <v>238</v>
      </c>
      <c r="AQ36" s="22"/>
    </row>
    <row r="37" spans="1:43" ht="15.75" customHeight="1" x14ac:dyDescent="0.3">
      <c r="A37" t="s">
        <v>44</v>
      </c>
      <c r="B37" s="12" t="s">
        <v>45</v>
      </c>
      <c r="C37" t="s">
        <v>74</v>
      </c>
      <c r="D37" s="13">
        <v>73555</v>
      </c>
      <c r="E37">
        <v>197</v>
      </c>
      <c r="F37" s="14" t="s">
        <v>75</v>
      </c>
      <c r="G37" s="15" t="s">
        <v>48</v>
      </c>
      <c r="H37" s="16">
        <v>31.846399999999999</v>
      </c>
      <c r="I37" s="16">
        <v>9.5916999999999994</v>
      </c>
      <c r="J37" s="16">
        <v>0.28799999999999998</v>
      </c>
      <c r="K37" s="16">
        <v>0</v>
      </c>
      <c r="L37" s="16">
        <v>0</v>
      </c>
      <c r="M37" s="16">
        <v>0</v>
      </c>
      <c r="N37" s="16">
        <v>0.26379999999999998</v>
      </c>
      <c r="O37" s="16">
        <v>4.1500000000000004</v>
      </c>
      <c r="P37" s="16">
        <v>17.7</v>
      </c>
      <c r="Q37" s="16">
        <v>0.33500000000000002</v>
      </c>
      <c r="R37" s="16">
        <v>0</v>
      </c>
      <c r="S37" s="16">
        <v>31.941299999999998</v>
      </c>
      <c r="T37" s="16">
        <v>0.1158</v>
      </c>
      <c r="U37" s="17" t="s">
        <v>49</v>
      </c>
      <c r="V37" s="24">
        <f t="shared" si="0"/>
        <v>96.231999999999985</v>
      </c>
      <c r="W37">
        <v>2.7896999999999998</v>
      </c>
      <c r="X37">
        <v>0.6321</v>
      </c>
      <c r="Y37">
        <v>1.23E-2</v>
      </c>
      <c r="Z37">
        <v>0</v>
      </c>
      <c r="AA37">
        <v>0</v>
      </c>
      <c r="AB37">
        <v>0</v>
      </c>
      <c r="AC37">
        <v>1.8499999999999999E-2</v>
      </c>
      <c r="AD37">
        <v>0.30399999999999999</v>
      </c>
      <c r="AE37">
        <v>1.1669</v>
      </c>
      <c r="AF37">
        <v>2.4899999999999999E-2</v>
      </c>
      <c r="AG37">
        <v>0</v>
      </c>
      <c r="AH37">
        <v>0</v>
      </c>
      <c r="AI37">
        <v>2.9979</v>
      </c>
      <c r="AJ37" s="19">
        <v>5.3600000000000002E-2</v>
      </c>
      <c r="AK37" s="19"/>
      <c r="AL37" s="49">
        <v>10.516158518318864</v>
      </c>
      <c r="AM37" s="56">
        <v>32.889760926548213</v>
      </c>
      <c r="AN37" s="50">
        <v>48.757280440723001</v>
      </c>
      <c r="AP37" s="21" t="s">
        <v>239</v>
      </c>
      <c r="AQ37" s="22"/>
    </row>
    <row r="38" spans="1:43" ht="15.75" customHeight="1" x14ac:dyDescent="0.3">
      <c r="A38" t="s">
        <v>44</v>
      </c>
      <c r="B38" s="12" t="s">
        <v>45</v>
      </c>
      <c r="C38" t="s">
        <v>65</v>
      </c>
      <c r="D38" s="13">
        <v>76480</v>
      </c>
      <c r="E38">
        <v>218</v>
      </c>
      <c r="F38" s="14" t="s">
        <v>75</v>
      </c>
      <c r="G38" s="15" t="s">
        <v>48</v>
      </c>
      <c r="H38" s="16">
        <v>27.3096</v>
      </c>
      <c r="I38" s="16">
        <v>14.287100000000001</v>
      </c>
      <c r="J38" s="16">
        <v>0.95609999999999995</v>
      </c>
      <c r="K38" s="16">
        <v>0</v>
      </c>
      <c r="L38" s="16">
        <v>2.3323999999999998</v>
      </c>
      <c r="M38" s="16">
        <v>2.6599999999999999E-2</v>
      </c>
      <c r="N38" s="16">
        <v>0.1008</v>
      </c>
      <c r="O38" s="16">
        <v>3.05</v>
      </c>
      <c r="P38" s="16">
        <v>18.05</v>
      </c>
      <c r="Q38" s="16">
        <v>0.27479999999999999</v>
      </c>
      <c r="R38" s="16">
        <v>0.64459999999999995</v>
      </c>
      <c r="S38" s="16">
        <v>32.251899999999999</v>
      </c>
      <c r="T38" s="16">
        <v>5.7880000000000001E-2</v>
      </c>
      <c r="U38" s="17" t="s">
        <v>49</v>
      </c>
      <c r="V38" s="24">
        <f t="shared" si="0"/>
        <v>99.341779999999986</v>
      </c>
      <c r="W38">
        <v>2.3399000000000001</v>
      </c>
      <c r="X38">
        <v>0.92090000000000005</v>
      </c>
      <c r="Y38">
        <v>3.9899999999999998E-2</v>
      </c>
      <c r="Z38">
        <v>0</v>
      </c>
      <c r="AA38">
        <v>0.23549999999999999</v>
      </c>
      <c r="AB38">
        <v>1.8E-3</v>
      </c>
      <c r="AC38">
        <v>6.8999999999999999E-3</v>
      </c>
      <c r="AD38">
        <v>0.2185</v>
      </c>
      <c r="AE38">
        <v>1.1637999999999999</v>
      </c>
      <c r="AF38">
        <v>1.9900000000000001E-2</v>
      </c>
      <c r="AG38">
        <v>0</v>
      </c>
      <c r="AH38">
        <v>8.2299999999999998E-2</v>
      </c>
      <c r="AI38">
        <v>2.9607999999999999</v>
      </c>
      <c r="AJ38" s="19">
        <v>9.5999999999999992E-3</v>
      </c>
      <c r="AK38" s="19"/>
      <c r="AL38" s="49">
        <v>33.004950117737209</v>
      </c>
      <c r="AM38" s="56">
        <v>29.115967436186295</v>
      </c>
      <c r="AN38" s="50">
        <v>37.398323330709907</v>
      </c>
      <c r="AP38" s="21" t="s">
        <v>240</v>
      </c>
      <c r="AQ38" s="22"/>
    </row>
    <row r="39" spans="1:43" ht="15.75" customHeight="1" x14ac:dyDescent="0.3">
      <c r="A39" t="s">
        <v>44</v>
      </c>
      <c r="B39" s="12" t="s">
        <v>45</v>
      </c>
      <c r="C39" t="s">
        <v>65</v>
      </c>
      <c r="D39" s="13">
        <v>76480</v>
      </c>
      <c r="E39">
        <v>219</v>
      </c>
      <c r="F39" s="14" t="s">
        <v>75</v>
      </c>
      <c r="G39" s="15" t="s">
        <v>48</v>
      </c>
      <c r="H39" s="16">
        <v>26.961400000000001</v>
      </c>
      <c r="I39" s="16">
        <v>14.209199999999999</v>
      </c>
      <c r="J39" s="16">
        <v>0.88039999999999996</v>
      </c>
      <c r="K39" s="16">
        <v>0</v>
      </c>
      <c r="L39" s="16">
        <v>2.2989999999999999</v>
      </c>
      <c r="M39" s="16">
        <v>5.1999999999999998E-2</v>
      </c>
      <c r="N39" s="16">
        <v>0.13930000000000001</v>
      </c>
      <c r="O39" s="16">
        <v>2.73</v>
      </c>
      <c r="P39" s="16">
        <v>18.079999999999998</v>
      </c>
      <c r="Q39" s="16">
        <v>0.376</v>
      </c>
      <c r="R39" s="16">
        <v>0.79110000000000003</v>
      </c>
      <c r="S39" s="16">
        <v>31.763200000000001</v>
      </c>
      <c r="T39" s="16">
        <v>6.7720000000000002E-2</v>
      </c>
      <c r="U39" s="17" t="s">
        <v>49</v>
      </c>
      <c r="V39" s="24">
        <f t="shared" si="0"/>
        <v>98.349319999999992</v>
      </c>
      <c r="W39">
        <v>2.3319000000000001</v>
      </c>
      <c r="X39">
        <v>0.92459999999999998</v>
      </c>
      <c r="Y39">
        <v>3.7100000000000001E-2</v>
      </c>
      <c r="Z39">
        <v>0</v>
      </c>
      <c r="AA39">
        <v>0.2344</v>
      </c>
      <c r="AB39">
        <v>3.5999999999999999E-3</v>
      </c>
      <c r="AC39">
        <v>9.7000000000000003E-3</v>
      </c>
      <c r="AD39">
        <v>0.1978</v>
      </c>
      <c r="AE39">
        <v>1.1765000000000001</v>
      </c>
      <c r="AF39">
        <v>2.75E-2</v>
      </c>
      <c r="AG39">
        <v>0</v>
      </c>
      <c r="AH39">
        <v>0.10199999999999999</v>
      </c>
      <c r="AI39">
        <v>2.9436</v>
      </c>
      <c r="AJ39" s="19">
        <v>1.14E-2</v>
      </c>
      <c r="AK39" s="19"/>
      <c r="AL39" s="49">
        <v>33.403118773189867</v>
      </c>
      <c r="AM39" s="56">
        <v>28.229078048951639</v>
      </c>
      <c r="AN39" s="50">
        <v>37.799986295522324</v>
      </c>
      <c r="AP39" s="21" t="s">
        <v>241</v>
      </c>
      <c r="AQ39" s="22"/>
    </row>
    <row r="40" spans="1:43" ht="15.75" customHeight="1" x14ac:dyDescent="0.3">
      <c r="A40" t="s">
        <v>44</v>
      </c>
      <c r="B40" s="12" t="s">
        <v>45</v>
      </c>
      <c r="C40" t="s">
        <v>76</v>
      </c>
      <c r="D40" s="13">
        <v>78267</v>
      </c>
      <c r="E40">
        <v>227</v>
      </c>
      <c r="F40" s="26" t="s">
        <v>77</v>
      </c>
      <c r="G40" s="15" t="s">
        <v>78</v>
      </c>
      <c r="H40" s="16">
        <v>21.754100000000001</v>
      </c>
      <c r="I40" s="16">
        <v>9.4783000000000008</v>
      </c>
      <c r="J40" s="16">
        <v>15.9162</v>
      </c>
      <c r="K40" s="16">
        <v>8.6800000000000002E-2</v>
      </c>
      <c r="L40" s="16">
        <v>1.7033</v>
      </c>
      <c r="M40" s="16">
        <v>0</v>
      </c>
      <c r="N40" s="16">
        <v>0.1087</v>
      </c>
      <c r="O40" s="16">
        <v>2.23</v>
      </c>
      <c r="P40" s="16">
        <v>14.48</v>
      </c>
      <c r="Q40" s="16">
        <v>0.2858</v>
      </c>
      <c r="R40" s="16">
        <v>1.7595000000000001</v>
      </c>
      <c r="S40" s="16">
        <v>29.817900000000002</v>
      </c>
      <c r="T40" s="16">
        <v>0</v>
      </c>
      <c r="U40" s="17" t="s">
        <v>49</v>
      </c>
      <c r="V40" s="24">
        <f t="shared" si="0"/>
        <v>97.620599999999996</v>
      </c>
      <c r="W40">
        <v>2.0154000000000001</v>
      </c>
      <c r="X40">
        <v>0.66059999999999997</v>
      </c>
      <c r="Y40">
        <v>0.71899999999999997</v>
      </c>
      <c r="Z40">
        <v>3.2000000000000002E-3</v>
      </c>
      <c r="AA40">
        <v>0.186</v>
      </c>
      <c r="AB40">
        <v>0</v>
      </c>
      <c r="AC40">
        <v>8.0999999999999996E-3</v>
      </c>
      <c r="AD40">
        <v>0.1729</v>
      </c>
      <c r="AE40">
        <v>1.0096000000000001</v>
      </c>
      <c r="AF40">
        <v>2.24E-2</v>
      </c>
      <c r="AG40">
        <v>0</v>
      </c>
      <c r="AH40">
        <v>0.24299999999999999</v>
      </c>
      <c r="AI40">
        <v>2.9598</v>
      </c>
      <c r="AJ40" s="19">
        <v>0</v>
      </c>
      <c r="AK40" s="19"/>
      <c r="AL40" s="49">
        <v>45.787177719626058</v>
      </c>
      <c r="AM40" s="56">
        <v>43.040733797592331</v>
      </c>
      <c r="AN40" s="50">
        <v>11.172088482781792</v>
      </c>
      <c r="AP40" s="21" t="s">
        <v>242</v>
      </c>
      <c r="AQ40" s="22"/>
    </row>
    <row r="41" spans="1:43" ht="15.75" customHeight="1" x14ac:dyDescent="0.3">
      <c r="A41" t="s">
        <v>44</v>
      </c>
      <c r="B41" s="12" t="s">
        <v>45</v>
      </c>
      <c r="C41" t="s">
        <v>76</v>
      </c>
      <c r="D41" s="13">
        <v>78267</v>
      </c>
      <c r="E41">
        <v>228</v>
      </c>
      <c r="F41" s="26" t="s">
        <v>77</v>
      </c>
      <c r="G41" s="15" t="s">
        <v>78</v>
      </c>
      <c r="H41" s="16">
        <v>22.5642</v>
      </c>
      <c r="I41" s="16">
        <v>9.4346999999999994</v>
      </c>
      <c r="J41" s="16">
        <v>15.2485</v>
      </c>
      <c r="K41" s="16">
        <v>0.1011</v>
      </c>
      <c r="L41" s="16">
        <v>1.5999000000000001</v>
      </c>
      <c r="M41" s="16">
        <v>0</v>
      </c>
      <c r="N41" s="16">
        <v>0.1991</v>
      </c>
      <c r="O41" s="16">
        <v>3.11</v>
      </c>
      <c r="P41" s="16">
        <v>13.67</v>
      </c>
      <c r="Q41" s="16">
        <v>0.27779999999999999</v>
      </c>
      <c r="R41" s="16">
        <v>1.8051999999999999</v>
      </c>
      <c r="S41" s="16">
        <v>29.501999999999999</v>
      </c>
      <c r="T41" s="16">
        <v>0</v>
      </c>
      <c r="U41" s="17" t="s">
        <v>49</v>
      </c>
      <c r="V41" s="24">
        <f t="shared" si="0"/>
        <v>97.512499999999989</v>
      </c>
      <c r="W41" s="19">
        <v>2.0842999999999998</v>
      </c>
      <c r="X41">
        <v>0.65559999999999996</v>
      </c>
      <c r="Y41">
        <v>0.68679999999999997</v>
      </c>
      <c r="Z41">
        <v>3.7000000000000002E-3</v>
      </c>
      <c r="AA41">
        <v>0.17419999999999999</v>
      </c>
      <c r="AB41">
        <v>0</v>
      </c>
      <c r="AC41">
        <v>1.47E-2</v>
      </c>
      <c r="AD41">
        <v>0.24030000000000001</v>
      </c>
      <c r="AE41">
        <v>0.95030000000000003</v>
      </c>
      <c r="AF41">
        <v>2.1700000000000001E-2</v>
      </c>
      <c r="AG41">
        <v>0</v>
      </c>
      <c r="AH41">
        <v>0.24859999999999999</v>
      </c>
      <c r="AI41">
        <v>2.9198</v>
      </c>
      <c r="AJ41" s="19">
        <v>0</v>
      </c>
      <c r="AK41" s="19"/>
      <c r="AL41" s="49">
        <v>5.6913040725604214</v>
      </c>
      <c r="AM41" s="56">
        <v>8.2712879990405721</v>
      </c>
      <c r="AN41" s="50">
        <v>85.665061689352555</v>
      </c>
      <c r="AP41" s="25" t="s">
        <v>243</v>
      </c>
      <c r="AQ41" s="22"/>
    </row>
    <row r="42" spans="1:43" ht="15.75" customHeight="1" x14ac:dyDescent="0.3">
      <c r="A42" t="s">
        <v>44</v>
      </c>
      <c r="B42" s="12" t="s">
        <v>45</v>
      </c>
      <c r="C42" t="s">
        <v>65</v>
      </c>
      <c r="D42" s="13">
        <v>82645</v>
      </c>
      <c r="F42" s="14" t="s">
        <v>75</v>
      </c>
      <c r="G42" s="15" t="s">
        <v>48</v>
      </c>
      <c r="H42" s="16">
        <v>28.289200000000001</v>
      </c>
      <c r="I42" s="16">
        <v>13.021699999999999</v>
      </c>
      <c r="J42" s="16">
        <v>0.82709999999999995</v>
      </c>
      <c r="K42" s="16">
        <v>2.1000000000000001E-2</v>
      </c>
      <c r="L42" s="16">
        <v>2.5695999999999999</v>
      </c>
      <c r="M42" s="16">
        <v>0</v>
      </c>
      <c r="N42" s="16">
        <v>0.22159999999999999</v>
      </c>
      <c r="O42" s="16">
        <v>3.54</v>
      </c>
      <c r="P42" s="16">
        <v>17.78</v>
      </c>
      <c r="Q42" s="16">
        <v>0.25790000000000002</v>
      </c>
      <c r="R42" s="16">
        <v>0.76900000000000002</v>
      </c>
      <c r="S42" s="16">
        <v>31.8916</v>
      </c>
      <c r="T42" s="16">
        <v>0</v>
      </c>
      <c r="U42" s="17" t="s">
        <v>49</v>
      </c>
      <c r="V42" s="24">
        <f t="shared" si="0"/>
        <v>99.188700000000026</v>
      </c>
      <c r="W42">
        <v>2.4245999999999999</v>
      </c>
      <c r="X42">
        <v>0.85440000000000005</v>
      </c>
      <c r="Y42">
        <v>3.5499999999999997E-2</v>
      </c>
      <c r="Z42">
        <v>2.0000000000000001E-4</v>
      </c>
      <c r="AA42">
        <v>0.26889999999999997</v>
      </c>
      <c r="AB42">
        <v>4.1000000000000003E-3</v>
      </c>
      <c r="AC42">
        <v>9.9000000000000008E-3</v>
      </c>
      <c r="AD42">
        <v>0.28010000000000002</v>
      </c>
      <c r="AE42">
        <v>1.1034999999999999</v>
      </c>
      <c r="AF42">
        <v>3.09E-2</v>
      </c>
      <c r="AG42">
        <v>0</v>
      </c>
      <c r="AH42">
        <v>8.5099999999999995E-2</v>
      </c>
      <c r="AI42">
        <v>2.8871000000000002</v>
      </c>
      <c r="AJ42" s="19">
        <v>1.5699999999999999E-2</v>
      </c>
      <c r="AK42" s="19"/>
      <c r="AL42" s="49">
        <v>49.232100001229504</v>
      </c>
      <c r="AM42" s="56">
        <v>39.815462531045569</v>
      </c>
      <c r="AN42" s="50">
        <v>10.952437467725153</v>
      </c>
      <c r="AP42" s="21" t="s">
        <v>244</v>
      </c>
      <c r="AQ42" s="22"/>
    </row>
    <row r="43" spans="1:43" ht="15.75" customHeight="1" x14ac:dyDescent="0.3">
      <c r="A43" t="s">
        <v>44</v>
      </c>
      <c r="B43" s="12" t="s">
        <v>45</v>
      </c>
      <c r="C43" t="s">
        <v>65</v>
      </c>
      <c r="D43" s="13">
        <v>82645</v>
      </c>
      <c r="E43">
        <v>232</v>
      </c>
      <c r="F43" s="14" t="s">
        <v>75</v>
      </c>
      <c r="G43" s="15" t="s">
        <v>48</v>
      </c>
      <c r="H43" s="16">
        <v>27.289200000000001</v>
      </c>
      <c r="I43" s="16">
        <v>12.9217</v>
      </c>
      <c r="J43" s="16">
        <v>0.82709999999999995</v>
      </c>
      <c r="K43" s="16">
        <v>2.1000000000000001E-2</v>
      </c>
      <c r="L43" s="16">
        <v>2.556</v>
      </c>
      <c r="M43" s="16">
        <v>0</v>
      </c>
      <c r="N43" s="16">
        <v>0.25159999999999999</v>
      </c>
      <c r="O43" s="16">
        <v>3.22</v>
      </c>
      <c r="P43" s="16">
        <v>16.98</v>
      </c>
      <c r="Q43" s="16">
        <v>0.75790000000000002</v>
      </c>
      <c r="R43" s="16">
        <v>0.76900000000000002</v>
      </c>
      <c r="S43" s="16">
        <v>33.795999999999999</v>
      </c>
      <c r="T43" s="16">
        <v>0</v>
      </c>
      <c r="U43" s="17" t="s">
        <v>49</v>
      </c>
      <c r="V43" s="24">
        <f t="shared" si="0"/>
        <v>99.389500000000027</v>
      </c>
      <c r="W43">
        <v>2.4184000000000001</v>
      </c>
      <c r="X43">
        <v>0.83750000000000002</v>
      </c>
      <c r="Y43">
        <v>3.4500000000000003E-2</v>
      </c>
      <c r="Z43">
        <v>6.9999999999999999E-4</v>
      </c>
      <c r="AA43">
        <v>0.25890000000000002</v>
      </c>
      <c r="AB43">
        <v>0</v>
      </c>
      <c r="AC43">
        <v>1.52E-2</v>
      </c>
      <c r="AD43">
        <v>0.25319999999999998</v>
      </c>
      <c r="AE43">
        <v>1.1435999999999999</v>
      </c>
      <c r="AF43">
        <v>1.8700000000000001E-2</v>
      </c>
      <c r="AG43">
        <v>0</v>
      </c>
      <c r="AH43">
        <v>9.8000000000000004E-2</v>
      </c>
      <c r="AI43">
        <v>2.9211999999999998</v>
      </c>
      <c r="AJ43" s="19">
        <v>0</v>
      </c>
      <c r="AK43" s="19"/>
      <c r="AL43" s="49">
        <v>29.21533369806415</v>
      </c>
      <c r="AM43" s="56">
        <v>44.426375039432344</v>
      </c>
      <c r="AN43" s="50">
        <v>25.909018740608769</v>
      </c>
      <c r="AP43" s="21" t="s">
        <v>245</v>
      </c>
      <c r="AQ43" s="22"/>
    </row>
    <row r="44" spans="1:43" ht="15.75" customHeight="1" x14ac:dyDescent="0.3">
      <c r="A44" t="s">
        <v>44</v>
      </c>
      <c r="B44" s="12" t="s">
        <v>45</v>
      </c>
      <c r="C44" t="s">
        <v>79</v>
      </c>
      <c r="D44" s="13">
        <v>49853</v>
      </c>
      <c r="E44">
        <v>222</v>
      </c>
      <c r="F44" s="14" t="s">
        <v>47</v>
      </c>
      <c r="G44" s="27" t="s">
        <v>48</v>
      </c>
      <c r="H44">
        <v>35.217500000000001</v>
      </c>
      <c r="I44">
        <v>2.1711999999999998</v>
      </c>
      <c r="J44">
        <v>0</v>
      </c>
      <c r="K44">
        <v>2.12E-2</v>
      </c>
      <c r="L44">
        <v>2.6959</v>
      </c>
      <c r="M44">
        <v>4.1300000000000003E-2</v>
      </c>
      <c r="N44">
        <v>0.11940000000000001</v>
      </c>
      <c r="O44">
        <v>1.49</v>
      </c>
      <c r="P44">
        <v>24.54</v>
      </c>
      <c r="Q44">
        <v>0.1605</v>
      </c>
      <c r="R44">
        <v>0.17899999999999999</v>
      </c>
      <c r="S44">
        <v>32.864400000000003</v>
      </c>
      <c r="T44">
        <v>0</v>
      </c>
      <c r="U44" s="17" t="s">
        <v>49</v>
      </c>
      <c r="V44" s="13">
        <f t="shared" si="0"/>
        <v>99.500400000000013</v>
      </c>
      <c r="W44">
        <v>2.9502999999999999</v>
      </c>
      <c r="X44">
        <v>0.1368</v>
      </c>
      <c r="Y44">
        <v>0</v>
      </c>
      <c r="Z44">
        <v>6.9999999999999999E-4</v>
      </c>
      <c r="AA44">
        <v>0.26619999999999999</v>
      </c>
      <c r="AB44">
        <v>2.7000000000000001E-3</v>
      </c>
      <c r="AC44">
        <v>8.0000000000000002E-3</v>
      </c>
      <c r="AD44">
        <v>0.1042</v>
      </c>
      <c r="AE44">
        <v>1.5472999999999999</v>
      </c>
      <c r="AF44">
        <v>1.14E-2</v>
      </c>
      <c r="AG44">
        <v>0</v>
      </c>
      <c r="AH44">
        <v>2.24E-2</v>
      </c>
      <c r="AI44">
        <v>2.9499</v>
      </c>
      <c r="AJ44" s="19">
        <v>0</v>
      </c>
      <c r="AL44" s="49">
        <v>5.2222271842622181</v>
      </c>
      <c r="AM44" s="56">
        <v>19.541227554589479</v>
      </c>
      <c r="AN44" s="50">
        <v>75.236545261148422</v>
      </c>
      <c r="AP44" s="28" t="s">
        <v>246</v>
      </c>
    </row>
    <row r="45" spans="1:43" ht="15.75" customHeight="1" x14ac:dyDescent="0.3">
      <c r="A45" t="s">
        <v>44</v>
      </c>
      <c r="B45" s="12" t="s">
        <v>45</v>
      </c>
      <c r="C45" t="s">
        <v>79</v>
      </c>
      <c r="D45" s="13">
        <v>49853</v>
      </c>
      <c r="E45">
        <v>222</v>
      </c>
      <c r="F45" s="14" t="s">
        <v>47</v>
      </c>
      <c r="G45" s="27" t="s">
        <v>48</v>
      </c>
      <c r="H45">
        <v>35.033000000000001</v>
      </c>
      <c r="I45">
        <v>0.46139999999999998</v>
      </c>
      <c r="J45">
        <v>0</v>
      </c>
      <c r="K45">
        <v>0</v>
      </c>
      <c r="L45">
        <v>5.4941000000000004</v>
      </c>
      <c r="M45">
        <v>4.1700000000000001E-2</v>
      </c>
      <c r="N45">
        <v>0.13950000000000001</v>
      </c>
      <c r="O45">
        <v>0</v>
      </c>
      <c r="P45">
        <v>22.68</v>
      </c>
      <c r="Q45">
        <v>4.6800000000000001E-2</v>
      </c>
      <c r="R45">
        <v>0</v>
      </c>
      <c r="S45">
        <v>34.075200000000002</v>
      </c>
      <c r="T45">
        <v>0</v>
      </c>
      <c r="U45" s="17" t="s">
        <v>49</v>
      </c>
      <c r="V45" s="13">
        <f t="shared" si="0"/>
        <v>97.971699999999998</v>
      </c>
      <c r="W45">
        <v>2.9428000000000001</v>
      </c>
      <c r="X45">
        <v>2.92E-2</v>
      </c>
      <c r="Y45">
        <v>0</v>
      </c>
      <c r="Z45">
        <v>0</v>
      </c>
      <c r="AA45">
        <v>0.54390000000000005</v>
      </c>
      <c r="AB45">
        <v>2.8E-3</v>
      </c>
      <c r="AC45">
        <v>9.4000000000000004E-3</v>
      </c>
      <c r="AD45">
        <v>0</v>
      </c>
      <c r="AE45">
        <v>1.4335</v>
      </c>
      <c r="AF45">
        <v>0</v>
      </c>
      <c r="AG45">
        <v>3.3E-3</v>
      </c>
      <c r="AH45">
        <v>0</v>
      </c>
      <c r="AI45">
        <v>3.0668000000000002</v>
      </c>
      <c r="AJ45" s="19">
        <v>0</v>
      </c>
      <c r="AL45" s="49">
        <v>0.33838502568073026</v>
      </c>
      <c r="AM45" s="56">
        <v>0</v>
      </c>
      <c r="AN45" s="50">
        <v>45.362431830345741</v>
      </c>
      <c r="AP45" s="29" t="s">
        <v>221</v>
      </c>
    </row>
    <row r="46" spans="1:43" ht="15.75" customHeight="1" x14ac:dyDescent="0.3">
      <c r="A46" t="s">
        <v>44</v>
      </c>
      <c r="B46" s="12" t="s">
        <v>80</v>
      </c>
      <c r="C46" t="s">
        <v>81</v>
      </c>
      <c r="D46" s="30">
        <v>49626</v>
      </c>
      <c r="F46" s="14" t="s">
        <v>63</v>
      </c>
      <c r="G46" s="15" t="s">
        <v>64</v>
      </c>
      <c r="H46" s="19">
        <v>28.01</v>
      </c>
      <c r="I46" s="19">
        <v>15.33</v>
      </c>
      <c r="J46" s="19">
        <v>1.74</v>
      </c>
      <c r="K46" s="19"/>
      <c r="L46" s="19">
        <v>0.67</v>
      </c>
      <c r="M46" s="19"/>
      <c r="N46" s="19"/>
      <c r="O46" s="19">
        <v>4.57</v>
      </c>
      <c r="P46" s="19">
        <v>16.45</v>
      </c>
      <c r="Q46" s="19">
        <v>0.49</v>
      </c>
      <c r="R46" s="19">
        <v>1.1100000000000001</v>
      </c>
      <c r="S46" s="19">
        <v>31.62</v>
      </c>
      <c r="T46" s="19">
        <v>0.28999999999999998</v>
      </c>
      <c r="U46" s="19">
        <v>0.3</v>
      </c>
      <c r="V46" s="13">
        <f>SUM(H46:U46)</f>
        <v>100.58000000000001</v>
      </c>
      <c r="W46" s="23">
        <v>2.3739273604253706</v>
      </c>
      <c r="X46" s="23">
        <v>0.97745468270781877</v>
      </c>
      <c r="Y46" s="23">
        <v>7.1907385457110312E-2</v>
      </c>
      <c r="Z46" s="19"/>
      <c r="AA46" s="23">
        <v>6.6924454883355175E-2</v>
      </c>
      <c r="AB46" s="19"/>
      <c r="AC46" s="19"/>
      <c r="AD46" s="23">
        <v>0.32359074054601045</v>
      </c>
      <c r="AE46" s="23">
        <v>1.0493507240985314</v>
      </c>
      <c r="AF46" s="23">
        <v>3.5175139641073966E-2</v>
      </c>
      <c r="AG46" s="19"/>
      <c r="AH46" s="23">
        <v>0.14024450095893665</v>
      </c>
      <c r="AI46" s="23">
        <v>2.8713710603701466</v>
      </c>
      <c r="AJ46" s="23">
        <v>4.7653979328593513E-2</v>
      </c>
      <c r="AK46" s="23">
        <v>4.2399971583052004E-2</v>
      </c>
      <c r="AL46" s="49">
        <v>29.978036723524703</v>
      </c>
      <c r="AM46" s="56">
        <v>40.739425495908407</v>
      </c>
      <c r="AN46" s="50">
        <v>29.282537780566791</v>
      </c>
      <c r="AP46" s="22" t="s">
        <v>247</v>
      </c>
      <c r="AQ46" s="22"/>
    </row>
    <row r="47" spans="1:43" ht="15.75" customHeight="1" x14ac:dyDescent="0.3">
      <c r="A47" t="s">
        <v>44</v>
      </c>
      <c r="B47" s="12" t="s">
        <v>80</v>
      </c>
      <c r="C47" t="s">
        <v>81</v>
      </c>
      <c r="D47" s="30">
        <v>49626</v>
      </c>
      <c r="F47" s="14" t="s">
        <v>63</v>
      </c>
      <c r="G47" s="15" t="s">
        <v>64</v>
      </c>
      <c r="H47" s="19">
        <v>28.19</v>
      </c>
      <c r="I47" s="19">
        <v>14.92</v>
      </c>
      <c r="J47" s="19">
        <v>1.75</v>
      </c>
      <c r="K47" s="19"/>
      <c r="L47" s="19">
        <v>0.74</v>
      </c>
      <c r="M47" s="19"/>
      <c r="N47" s="19"/>
      <c r="O47" s="19">
        <v>4.97</v>
      </c>
      <c r="P47" s="19">
        <v>16.2</v>
      </c>
      <c r="Q47" s="19">
        <v>0.41</v>
      </c>
      <c r="R47" s="19">
        <v>1.27</v>
      </c>
      <c r="S47" s="19">
        <v>32.08</v>
      </c>
      <c r="T47" s="19">
        <v>0</v>
      </c>
      <c r="U47" s="19">
        <v>0.3</v>
      </c>
      <c r="V47" s="13">
        <f t="shared" ref="V47:V55" si="1">SUM(H47:U47)</f>
        <v>100.82999999999998</v>
      </c>
      <c r="W47" s="23">
        <v>2.3838585739726268</v>
      </c>
      <c r="X47" s="23">
        <v>0.94919270879883488</v>
      </c>
      <c r="Y47" s="23">
        <v>7.2159479562567352E-2</v>
      </c>
      <c r="Z47" s="19"/>
      <c r="AA47" s="23">
        <v>7.3751838877316345E-2</v>
      </c>
      <c r="AB47" s="19"/>
      <c r="AC47" s="19"/>
      <c r="AD47" s="23">
        <v>0.35139612072977228</v>
      </c>
      <c r="AE47" s="23">
        <v>1.031215670161475</v>
      </c>
      <c r="AF47" s="23">
        <v>2.9366669839651312E-2</v>
      </c>
      <c r="AG47" s="19"/>
      <c r="AH47" s="23">
        <v>0.16010233920107625</v>
      </c>
      <c r="AI47" s="23">
        <v>2.90665111571011</v>
      </c>
      <c r="AJ47" s="23">
        <v>0</v>
      </c>
      <c r="AK47" s="23">
        <v>4.2305483146571725E-2</v>
      </c>
      <c r="AL47" s="49">
        <v>29.019284697693081</v>
      </c>
      <c r="AM47" s="56">
        <v>42.54758743384631</v>
      </c>
      <c r="AN47" s="50">
        <v>28.433127868460584</v>
      </c>
      <c r="AP47" s="22" t="s">
        <v>248</v>
      </c>
      <c r="AQ47" s="22"/>
    </row>
    <row r="48" spans="1:43" ht="15.75" customHeight="1" x14ac:dyDescent="0.3">
      <c r="A48" t="s">
        <v>44</v>
      </c>
      <c r="B48" s="12" t="s">
        <v>80</v>
      </c>
      <c r="C48" t="s">
        <v>81</v>
      </c>
      <c r="D48" s="30">
        <v>49626</v>
      </c>
      <c r="F48" s="14" t="s">
        <v>63</v>
      </c>
      <c r="G48" s="15" t="s">
        <v>64</v>
      </c>
      <c r="H48" s="19">
        <v>27.18</v>
      </c>
      <c r="I48" s="19">
        <v>15.18</v>
      </c>
      <c r="J48" s="19">
        <v>1.97</v>
      </c>
      <c r="K48" s="19"/>
      <c r="L48" s="19">
        <v>0.68</v>
      </c>
      <c r="M48" s="19"/>
      <c r="N48" s="19"/>
      <c r="O48" s="19">
        <v>3.7</v>
      </c>
      <c r="P48" s="19">
        <v>17.71</v>
      </c>
      <c r="Q48" s="19">
        <v>0.37</v>
      </c>
      <c r="R48" s="19">
        <v>1.27</v>
      </c>
      <c r="S48" s="19">
        <v>31.83</v>
      </c>
      <c r="T48" s="19">
        <v>0.17</v>
      </c>
      <c r="U48" s="19">
        <v>0.3</v>
      </c>
      <c r="V48" s="13">
        <f t="shared" si="1"/>
        <v>100.36</v>
      </c>
      <c r="W48" s="23">
        <v>2.3151653657627747</v>
      </c>
      <c r="X48" s="23">
        <v>0.97275729339729489</v>
      </c>
      <c r="Y48" s="23">
        <v>8.1821742376335507E-2</v>
      </c>
      <c r="Z48" s="19"/>
      <c r="AA48" s="23">
        <v>6.826485936834982E-2</v>
      </c>
      <c r="AB48" s="19"/>
      <c r="AC48" s="19"/>
      <c r="AD48" s="23">
        <v>0.26327073786989075</v>
      </c>
      <c r="AE48" s="23">
        <v>1.1350955579175672</v>
      </c>
      <c r="AF48" s="23">
        <v>2.6694372822986465E-2</v>
      </c>
      <c r="AG48" s="19"/>
      <c r="AH48" s="23">
        <v>0.16126674899375154</v>
      </c>
      <c r="AI48" s="23">
        <v>2.9049745998663972</v>
      </c>
      <c r="AJ48" s="23">
        <v>2.8075554536012313E-2</v>
      </c>
      <c r="AK48" s="23">
        <v>4.2613167088639922E-2</v>
      </c>
      <c r="AL48" s="49">
        <v>29.530115129624313</v>
      </c>
      <c r="AM48" s="56">
        <v>40.908942576676957</v>
      </c>
      <c r="AN48" s="50">
        <v>29.560942293698606</v>
      </c>
      <c r="AP48" s="22" t="s">
        <v>249</v>
      </c>
      <c r="AQ48" s="22"/>
    </row>
    <row r="49" spans="1:43" ht="15.75" customHeight="1" x14ac:dyDescent="0.3">
      <c r="A49" t="s">
        <v>44</v>
      </c>
      <c r="B49" s="12" t="s">
        <v>80</v>
      </c>
      <c r="C49" t="s">
        <v>81</v>
      </c>
      <c r="D49" s="30">
        <v>49626</v>
      </c>
      <c r="F49" s="14" t="s">
        <v>63</v>
      </c>
      <c r="G49" s="15" t="s">
        <v>64</v>
      </c>
      <c r="H49" s="19">
        <v>27.36</v>
      </c>
      <c r="I49" s="19">
        <v>14.94</v>
      </c>
      <c r="J49" s="19">
        <v>2</v>
      </c>
      <c r="K49" s="19"/>
      <c r="L49" s="19">
        <v>0.94</v>
      </c>
      <c r="M49" s="19"/>
      <c r="N49" s="19"/>
      <c r="O49" s="19">
        <v>4.47</v>
      </c>
      <c r="P49" s="19">
        <v>16.66</v>
      </c>
      <c r="Q49" s="19">
        <v>0.26</v>
      </c>
      <c r="R49" s="19">
        <v>0.95</v>
      </c>
      <c r="S49" s="19">
        <v>31.05</v>
      </c>
      <c r="T49" s="19">
        <v>0.17</v>
      </c>
      <c r="U49" s="19">
        <v>0.3</v>
      </c>
      <c r="V49" s="13">
        <f t="shared" si="1"/>
        <v>99.1</v>
      </c>
      <c r="W49" s="23">
        <v>2.3515253333203354</v>
      </c>
      <c r="X49" s="23">
        <v>0.96601601386490166</v>
      </c>
      <c r="Y49" s="23">
        <v>8.3817267270857157E-2</v>
      </c>
      <c r="Z49" s="19"/>
      <c r="AA49" s="23">
        <v>9.5217581220788688E-2</v>
      </c>
      <c r="AB49" s="19"/>
      <c r="AC49" s="19"/>
      <c r="AD49" s="23">
        <v>0.32103729888935517</v>
      </c>
      <c r="AE49" s="23">
        <v>1.0777268366179176</v>
      </c>
      <c r="AF49" s="23">
        <v>1.8927460558424914E-2</v>
      </c>
      <c r="AG49" s="19"/>
      <c r="AH49" s="23">
        <v>0.12172105828879987</v>
      </c>
      <c r="AI49" s="23">
        <v>2.8593565244058925</v>
      </c>
      <c r="AJ49" s="23">
        <v>6.1656965958782936E-2</v>
      </c>
      <c r="AK49" s="23">
        <v>4.2997659603944735E-2</v>
      </c>
      <c r="AL49" s="49">
        <v>28.212657014639753</v>
      </c>
      <c r="AM49" s="56">
        <v>44.086695539660568</v>
      </c>
      <c r="AN49" s="50">
        <v>27.700647445699577</v>
      </c>
      <c r="AP49" s="22" t="s">
        <v>250</v>
      </c>
      <c r="AQ49" s="22"/>
    </row>
    <row r="50" spans="1:43" ht="15.75" customHeight="1" x14ac:dyDescent="0.3">
      <c r="A50" t="s">
        <v>44</v>
      </c>
      <c r="B50" s="12" t="s">
        <v>80</v>
      </c>
      <c r="C50" t="s">
        <v>81</v>
      </c>
      <c r="D50" s="30">
        <v>49626</v>
      </c>
      <c r="F50" s="14" t="s">
        <v>63</v>
      </c>
      <c r="G50" s="15" t="s">
        <v>64</v>
      </c>
      <c r="H50" s="19">
        <v>27.24</v>
      </c>
      <c r="I50" s="19">
        <v>14.83</v>
      </c>
      <c r="J50" s="19">
        <v>1.68</v>
      </c>
      <c r="K50" s="19"/>
      <c r="L50" s="19">
        <v>0.95</v>
      </c>
      <c r="M50" s="19"/>
      <c r="N50" s="19"/>
      <c r="O50" s="19">
        <v>2.38</v>
      </c>
      <c r="P50" s="19">
        <v>18.940000000000001</v>
      </c>
      <c r="Q50" s="19">
        <v>0.32</v>
      </c>
      <c r="R50" s="19">
        <v>1.29</v>
      </c>
      <c r="S50" s="19">
        <v>31.53</v>
      </c>
      <c r="T50" s="19">
        <v>0.45</v>
      </c>
      <c r="U50" s="19">
        <v>0.3</v>
      </c>
      <c r="V50" s="13">
        <f t="shared" si="1"/>
        <v>99.910000000000011</v>
      </c>
      <c r="W50" s="23">
        <v>2.3199019927724098</v>
      </c>
      <c r="X50" s="23">
        <v>0.95017553782156672</v>
      </c>
      <c r="Y50" s="23">
        <v>6.9765666767112489E-2</v>
      </c>
      <c r="Z50" s="19"/>
      <c r="AA50" s="23">
        <v>9.5354646983978136E-2</v>
      </c>
      <c r="AB50" s="19"/>
      <c r="AC50" s="19"/>
      <c r="AD50" s="23">
        <v>0.16984386101144955</v>
      </c>
      <c r="AE50" s="23">
        <v>1.2140520273560966</v>
      </c>
      <c r="AF50" s="23">
        <v>2.3083302671942946E-2</v>
      </c>
      <c r="AG50" s="19"/>
      <c r="AH50" s="23">
        <v>0.16377997126029559</v>
      </c>
      <c r="AI50" s="23">
        <v>2.8771310354269879</v>
      </c>
      <c r="AJ50" s="23">
        <v>7.4305661639524095E-2</v>
      </c>
      <c r="AK50" s="23">
        <v>4.2606296288635409E-2</v>
      </c>
      <c r="AL50" s="49">
        <v>28.765871521701868</v>
      </c>
      <c r="AM50" s="56">
        <v>39.512846442603319</v>
      </c>
      <c r="AN50" s="50">
        <v>31.721282035694752</v>
      </c>
      <c r="AP50" s="22" t="s">
        <v>251</v>
      </c>
      <c r="AQ50" s="22"/>
    </row>
    <row r="51" spans="1:43" ht="15.75" customHeight="1" x14ac:dyDescent="0.3">
      <c r="A51" t="s">
        <v>44</v>
      </c>
      <c r="B51" s="12" t="s">
        <v>80</v>
      </c>
      <c r="C51" t="s">
        <v>81</v>
      </c>
      <c r="D51" s="30">
        <v>49626</v>
      </c>
      <c r="F51" s="14" t="s">
        <v>63</v>
      </c>
      <c r="G51" s="15" t="s">
        <v>64</v>
      </c>
      <c r="H51" s="19">
        <v>27.6</v>
      </c>
      <c r="I51" s="19">
        <v>15.02</v>
      </c>
      <c r="J51" s="19">
        <v>1.79</v>
      </c>
      <c r="K51" s="19"/>
      <c r="L51" s="19">
        <v>0</v>
      </c>
      <c r="M51" s="19"/>
      <c r="N51" s="19"/>
      <c r="O51" s="19">
        <v>4.7699999999999996</v>
      </c>
      <c r="P51" s="19">
        <v>16.64</v>
      </c>
      <c r="Q51" s="19">
        <v>0.27</v>
      </c>
      <c r="R51" s="19">
        <v>1.07</v>
      </c>
      <c r="S51" s="19">
        <v>31.62</v>
      </c>
      <c r="T51" s="19">
        <v>0.15</v>
      </c>
      <c r="U51" s="19">
        <v>0.3</v>
      </c>
      <c r="V51" s="13">
        <f t="shared" si="1"/>
        <v>99.23</v>
      </c>
      <c r="W51" s="23">
        <v>2.379934875227693</v>
      </c>
      <c r="X51" s="23">
        <v>0.97437488968139063</v>
      </c>
      <c r="Y51" s="23">
        <v>7.5262554527811554E-2</v>
      </c>
      <c r="Z51" s="19"/>
      <c r="AA51" s="23">
        <v>0</v>
      </c>
      <c r="AB51" s="19"/>
      <c r="AC51" s="19"/>
      <c r="AD51" s="23">
        <v>0.34388908088790104</v>
      </c>
      <c r="AE51" s="23">
        <v>1.0796559939628283</v>
      </c>
      <c r="AF51" s="23">
        <v>1.971992179780413E-2</v>
      </c>
      <c r="AG51" s="19"/>
      <c r="AH51" s="23">
        <v>0.13754611059771579</v>
      </c>
      <c r="AI51" s="23">
        <v>2.9213997849966997</v>
      </c>
      <c r="AJ51" s="23">
        <v>2.507806982564724E-2</v>
      </c>
      <c r="AK51" s="23">
        <v>4.3138718494511348E-2</v>
      </c>
      <c r="AL51" s="49">
        <v>28.576995659953702</v>
      </c>
      <c r="AM51" s="56">
        <v>40.283497648231659</v>
      </c>
      <c r="AN51" s="50">
        <v>31.00325623861535</v>
      </c>
      <c r="AP51" s="22" t="s">
        <v>252</v>
      </c>
      <c r="AQ51" s="22"/>
    </row>
    <row r="52" spans="1:43" ht="15.75" customHeight="1" x14ac:dyDescent="0.3">
      <c r="A52" t="s">
        <v>44</v>
      </c>
      <c r="B52" s="12" t="s">
        <v>80</v>
      </c>
      <c r="C52" t="s">
        <v>81</v>
      </c>
      <c r="D52" s="30">
        <v>49626</v>
      </c>
      <c r="F52" s="14" t="s">
        <v>63</v>
      </c>
      <c r="G52" s="15" t="s">
        <v>64</v>
      </c>
      <c r="H52" s="19">
        <v>27.1</v>
      </c>
      <c r="I52" s="19">
        <v>14.84</v>
      </c>
      <c r="J52" s="19">
        <v>1.91</v>
      </c>
      <c r="K52" s="19"/>
      <c r="L52" s="19">
        <v>0.76</v>
      </c>
      <c r="M52" s="19"/>
      <c r="N52" s="19"/>
      <c r="O52" s="19">
        <v>4.0199999999999996</v>
      </c>
      <c r="P52" s="19">
        <v>16.97</v>
      </c>
      <c r="Q52" s="19">
        <v>0.28000000000000003</v>
      </c>
      <c r="R52" s="19">
        <v>1.1599999999999999</v>
      </c>
      <c r="S52" s="19">
        <v>31.53</v>
      </c>
      <c r="T52" s="19">
        <v>0.15</v>
      </c>
      <c r="U52" s="19">
        <v>0.3</v>
      </c>
      <c r="V52" s="13">
        <f t="shared" si="1"/>
        <v>99.02</v>
      </c>
      <c r="W52" s="23">
        <v>2.3371053339237728</v>
      </c>
      <c r="X52" s="23">
        <v>0.96281546248801453</v>
      </c>
      <c r="Y52" s="23">
        <v>8.0317890925369728E-2</v>
      </c>
      <c r="Z52" s="19"/>
      <c r="AA52" s="23">
        <v>7.7246411029942244E-2</v>
      </c>
      <c r="AB52" s="19"/>
      <c r="AC52" s="19"/>
      <c r="AD52" s="23">
        <v>0.29019385208918974</v>
      </c>
      <c r="AE52" s="23">
        <v>1.1010693774344595</v>
      </c>
      <c r="AF52" s="23">
        <v>2.0452785334913182E-2</v>
      </c>
      <c r="AG52" s="19"/>
      <c r="AH52" s="23">
        <v>0.14913360992358143</v>
      </c>
      <c r="AI52" s="23">
        <v>2.9134401623202932</v>
      </c>
      <c r="AJ52" s="23">
        <v>2.5081130733211332E-2</v>
      </c>
      <c r="AK52" s="23">
        <v>4.3143983797250485E-2</v>
      </c>
      <c r="AL52" s="49">
        <v>26.174400023762168</v>
      </c>
      <c r="AM52" s="56">
        <v>43.932746201277119</v>
      </c>
      <c r="AN52" s="50">
        <v>33.144733303811357</v>
      </c>
      <c r="AP52" s="22" t="s">
        <v>253</v>
      </c>
      <c r="AQ52" s="22"/>
    </row>
    <row r="53" spans="1:43" ht="15.75" customHeight="1" x14ac:dyDescent="0.3">
      <c r="A53" t="s">
        <v>44</v>
      </c>
      <c r="B53" s="12" t="s">
        <v>80</v>
      </c>
      <c r="C53" t="s">
        <v>81</v>
      </c>
      <c r="D53" s="30">
        <v>49626</v>
      </c>
      <c r="F53" s="14" t="s">
        <v>63</v>
      </c>
      <c r="G53" s="15" t="s">
        <v>64</v>
      </c>
      <c r="H53" s="19">
        <v>27.92</v>
      </c>
      <c r="I53" s="19">
        <v>15.2</v>
      </c>
      <c r="J53" s="19">
        <v>1.87</v>
      </c>
      <c r="K53" s="19"/>
      <c r="L53" s="19">
        <v>0.74</v>
      </c>
      <c r="M53" s="19"/>
      <c r="N53" s="19"/>
      <c r="O53" s="19">
        <v>3.99</v>
      </c>
      <c r="P53" s="19">
        <v>17.25</v>
      </c>
      <c r="Q53" s="19">
        <v>0.43</v>
      </c>
      <c r="R53" s="19">
        <v>1.1100000000000001</v>
      </c>
      <c r="S53" s="19">
        <v>31.64</v>
      </c>
      <c r="T53" s="19">
        <v>0.39</v>
      </c>
      <c r="U53" s="19">
        <v>0.3</v>
      </c>
      <c r="V53" s="13">
        <f t="shared" si="1"/>
        <v>100.84</v>
      </c>
      <c r="W53" s="23">
        <v>2.3603066628935996</v>
      </c>
      <c r="X53" s="23">
        <v>0.96671123505980017</v>
      </c>
      <c r="Y53" s="23">
        <v>7.7084055912105889E-2</v>
      </c>
      <c r="Z53" s="19"/>
      <c r="AA53" s="23">
        <v>7.3729359445654841E-2</v>
      </c>
      <c r="AB53" s="19"/>
      <c r="AC53" s="19"/>
      <c r="AD53" s="23">
        <v>0.28195672699041624</v>
      </c>
      <c r="AE53" s="23">
        <v>1.0974056352482613</v>
      </c>
      <c r="AF53" s="23">
        <v>3.0789802780224321E-2</v>
      </c>
      <c r="AG53" s="19"/>
      <c r="AH53" s="23">
        <v>0.13988931473968833</v>
      </c>
      <c r="AI53" s="23">
        <v>2.8659105389776984</v>
      </c>
      <c r="AJ53" s="23">
        <v>6.3924079443345896E-2</v>
      </c>
      <c r="AK53" s="23">
        <v>4.2292588509207057E-2</v>
      </c>
      <c r="AL53" s="49">
        <v>27.243259666484782</v>
      </c>
      <c r="AM53" s="56">
        <v>42.184604173010456</v>
      </c>
      <c r="AN53" s="50">
        <v>31.984666855320022</v>
      </c>
      <c r="AP53" s="22" t="s">
        <v>254</v>
      </c>
      <c r="AQ53" s="22"/>
    </row>
    <row r="54" spans="1:43" ht="15.75" customHeight="1" x14ac:dyDescent="0.3">
      <c r="A54" t="s">
        <v>44</v>
      </c>
      <c r="B54" s="12" t="s">
        <v>80</v>
      </c>
      <c r="C54" t="s">
        <v>81</v>
      </c>
      <c r="D54" s="30">
        <v>49626</v>
      </c>
      <c r="F54" s="14" t="s">
        <v>63</v>
      </c>
      <c r="G54" s="15" t="s">
        <v>64</v>
      </c>
      <c r="H54" s="19">
        <v>27.65</v>
      </c>
      <c r="I54" s="19">
        <v>15.03</v>
      </c>
      <c r="J54" s="19">
        <v>1.8</v>
      </c>
      <c r="K54" s="19"/>
      <c r="L54" s="19">
        <v>0.91</v>
      </c>
      <c r="M54" s="19"/>
      <c r="N54" s="19"/>
      <c r="O54" s="19">
        <v>4.0199999999999996</v>
      </c>
      <c r="P54" s="19">
        <v>17.61</v>
      </c>
      <c r="Q54" s="19">
        <v>0.31</v>
      </c>
      <c r="R54" s="19">
        <v>1.1599999999999999</v>
      </c>
      <c r="S54" s="19">
        <v>31.78</v>
      </c>
      <c r="T54" s="19">
        <v>0.24</v>
      </c>
      <c r="U54" s="19">
        <v>0.3</v>
      </c>
      <c r="V54" s="13">
        <f t="shared" si="1"/>
        <v>100.80999999999999</v>
      </c>
      <c r="W54" s="23">
        <v>2.3399175349592438</v>
      </c>
      <c r="X54" s="23">
        <v>0.95689559760940579</v>
      </c>
      <c r="Y54" s="23">
        <v>7.427588826497529E-2</v>
      </c>
      <c r="Z54" s="19"/>
      <c r="AA54" s="23">
        <v>9.076168109319574E-2</v>
      </c>
      <c r="AB54" s="19"/>
      <c r="AC54" s="19"/>
      <c r="AD54" s="23">
        <v>0.28451276006719395</v>
      </c>
      <c r="AE54" s="23">
        <v>1.1217658373040642</v>
      </c>
      <c r="AF54" s="23">
        <v>2.2220434313721244E-2</v>
      </c>
      <c r="AG54" s="19"/>
      <c r="AH54" s="23">
        <v>0.14634299911585308</v>
      </c>
      <c r="AI54" s="23">
        <v>2.8815917061906831</v>
      </c>
      <c r="AJ54" s="23">
        <v>3.9378894075944283E-2</v>
      </c>
      <c r="AK54" s="23">
        <v>4.2336667005718656E-2</v>
      </c>
      <c r="AL54" s="49">
        <v>26.301991921317935</v>
      </c>
      <c r="AM54" s="56">
        <v>43.085575918304706</v>
      </c>
      <c r="AN54" s="50">
        <v>33.004123252037807</v>
      </c>
      <c r="AP54" s="22" t="s">
        <v>255</v>
      </c>
      <c r="AQ54" s="22"/>
    </row>
    <row r="55" spans="1:43" ht="15.75" customHeight="1" x14ac:dyDescent="0.3">
      <c r="A55" t="s">
        <v>44</v>
      </c>
      <c r="B55" s="12" t="s">
        <v>80</v>
      </c>
      <c r="C55" t="s">
        <v>81</v>
      </c>
      <c r="D55" s="30">
        <v>49626</v>
      </c>
      <c r="F55" s="14" t="s">
        <v>63</v>
      </c>
      <c r="G55" s="15" t="s">
        <v>64</v>
      </c>
      <c r="H55" s="19">
        <v>27.4</v>
      </c>
      <c r="I55" s="19">
        <v>14.81</v>
      </c>
      <c r="J55" s="19">
        <v>2.02</v>
      </c>
      <c r="K55" s="19"/>
      <c r="L55" s="19">
        <v>0.76</v>
      </c>
      <c r="M55" s="19"/>
      <c r="N55" s="19"/>
      <c r="O55" s="19">
        <v>3.65</v>
      </c>
      <c r="P55" s="19">
        <v>17.72</v>
      </c>
      <c r="Q55" s="19">
        <v>0.34</v>
      </c>
      <c r="R55" s="19">
        <v>0.85</v>
      </c>
      <c r="S55" s="19">
        <v>31.5</v>
      </c>
      <c r="T55" s="19">
        <v>0.43</v>
      </c>
      <c r="U55" s="19">
        <v>0.3</v>
      </c>
      <c r="V55" s="13">
        <f t="shared" si="1"/>
        <v>99.78</v>
      </c>
      <c r="W55" s="23">
        <v>2.3455372025013475</v>
      </c>
      <c r="X55" s="23">
        <v>0.95377729785231491</v>
      </c>
      <c r="Y55" s="23">
        <v>8.4316596012467868E-2</v>
      </c>
      <c r="Z55" s="19"/>
      <c r="AA55" s="23">
        <v>7.6676287621144951E-2</v>
      </c>
      <c r="AB55" s="19"/>
      <c r="AC55" s="19"/>
      <c r="AD55" s="23">
        <v>0.26140919009297009</v>
      </c>
      <c r="AE55" s="23">
        <v>1.1417789906490396</v>
      </c>
      <c r="AF55" s="23">
        <v>2.4652224440334707E-2</v>
      </c>
      <c r="AG55" s="19"/>
      <c r="AH55" s="23">
        <v>0.10847239622876295</v>
      </c>
      <c r="AI55" s="23">
        <v>2.8891856752341756</v>
      </c>
      <c r="AJ55" s="23">
        <v>7.1368583245777578E-2</v>
      </c>
      <c r="AK55" s="23">
        <v>4.2825556121665019E-2</v>
      </c>
      <c r="AL55" s="49">
        <v>29.194785576529092</v>
      </c>
      <c r="AM55" s="56">
        <v>36.98815863217331</v>
      </c>
      <c r="AN55" s="50">
        <v>32.723139874932627</v>
      </c>
      <c r="AP55" s="22" t="s">
        <v>256</v>
      </c>
      <c r="AQ55" s="22"/>
    </row>
    <row r="56" spans="1:43" ht="15.75" customHeight="1" x14ac:dyDescent="0.3">
      <c r="A56" t="s">
        <v>44</v>
      </c>
      <c r="B56" s="12" t="s">
        <v>45</v>
      </c>
      <c r="C56" t="s">
        <v>81</v>
      </c>
      <c r="D56" s="30">
        <v>94606</v>
      </c>
      <c r="E56">
        <v>461</v>
      </c>
      <c r="F56" s="14" t="s">
        <v>82</v>
      </c>
      <c r="G56" s="27" t="s">
        <v>48</v>
      </c>
      <c r="H56">
        <v>31.342300000000002</v>
      </c>
      <c r="I56">
        <v>9.1182999999999996</v>
      </c>
      <c r="J56">
        <v>7.1199999999999999E-2</v>
      </c>
      <c r="K56">
        <v>2.53E-2</v>
      </c>
      <c r="L56">
        <v>1.4155</v>
      </c>
      <c r="M56">
        <v>1.14E-2</v>
      </c>
      <c r="N56">
        <v>0.26019999999999999</v>
      </c>
      <c r="O56">
        <v>2.99</v>
      </c>
      <c r="P56">
        <v>18.5</v>
      </c>
      <c r="Q56">
        <v>0.1729</v>
      </c>
      <c r="R56">
        <v>0.49230000000000002</v>
      </c>
      <c r="S56">
        <v>32.540399999999998</v>
      </c>
      <c r="T56">
        <v>0</v>
      </c>
      <c r="U56" s="17" t="s">
        <v>49</v>
      </c>
      <c r="V56" s="13">
        <f t="shared" ref="V56:V65" si="2">SUM(H56:T56)</f>
        <v>96.939799999999991</v>
      </c>
      <c r="W56">
        <v>2.7164999999999999</v>
      </c>
      <c r="X56">
        <v>0.59450000000000003</v>
      </c>
      <c r="Y56">
        <v>3.0000000000000001E-3</v>
      </c>
      <c r="Z56">
        <v>8.9999999999999998E-4</v>
      </c>
      <c r="AA56">
        <v>0.14460000000000001</v>
      </c>
      <c r="AB56">
        <v>8.0000000000000004E-4</v>
      </c>
      <c r="AC56">
        <v>1.8100000000000002E-2</v>
      </c>
      <c r="AD56">
        <v>0.21679999999999999</v>
      </c>
      <c r="AE56">
        <v>1.2068000000000001</v>
      </c>
      <c r="AF56">
        <v>1.2699999999999999E-2</v>
      </c>
      <c r="AG56">
        <v>0</v>
      </c>
      <c r="AH56">
        <v>6.3600000000000004E-2</v>
      </c>
      <c r="AI56">
        <v>3.0217999999999998</v>
      </c>
      <c r="AJ56" s="19">
        <v>0</v>
      </c>
      <c r="AL56" s="49">
        <v>14.17684237833674</v>
      </c>
      <c r="AM56" s="56">
        <v>29.307176672400239</v>
      </c>
      <c r="AN56" s="50">
        <v>54.333711428785172</v>
      </c>
      <c r="AP56" s="28" t="s">
        <v>257</v>
      </c>
    </row>
    <row r="57" spans="1:43" ht="15.75" customHeight="1" x14ac:dyDescent="0.3">
      <c r="A57" t="s">
        <v>44</v>
      </c>
      <c r="B57" s="12" t="s">
        <v>45</v>
      </c>
      <c r="C57" t="s">
        <v>81</v>
      </c>
      <c r="D57" s="30">
        <v>94606</v>
      </c>
      <c r="E57">
        <v>462</v>
      </c>
      <c r="F57" s="14" t="s">
        <v>82</v>
      </c>
      <c r="G57" s="27" t="s">
        <v>48</v>
      </c>
      <c r="H57">
        <v>31.7241</v>
      </c>
      <c r="I57">
        <v>7.9348000000000001</v>
      </c>
      <c r="J57">
        <v>5.6000000000000001E-2</v>
      </c>
      <c r="K57">
        <v>0</v>
      </c>
      <c r="L57">
        <v>1.4883</v>
      </c>
      <c r="M57">
        <v>5.0900000000000001E-2</v>
      </c>
      <c r="N57">
        <v>0.27910000000000001</v>
      </c>
      <c r="O57">
        <v>1.39</v>
      </c>
      <c r="P57">
        <v>22.1</v>
      </c>
      <c r="Q57">
        <v>0.21429999999999999</v>
      </c>
      <c r="R57">
        <v>0.71799999999999997</v>
      </c>
      <c r="S57">
        <v>32.775100000000002</v>
      </c>
      <c r="T57">
        <v>4.87E-2</v>
      </c>
      <c r="U57" s="17" t="s">
        <v>49</v>
      </c>
      <c r="V57" s="13">
        <f t="shared" si="2"/>
        <v>98.779300000000006</v>
      </c>
      <c r="W57">
        <v>2.7000999999999999</v>
      </c>
      <c r="X57">
        <v>0.5081</v>
      </c>
      <c r="Y57">
        <v>2.3E-3</v>
      </c>
      <c r="Z57">
        <v>0</v>
      </c>
      <c r="AA57">
        <v>0.14929999999999999</v>
      </c>
      <c r="AB57">
        <v>3.3999999999999998E-3</v>
      </c>
      <c r="AC57">
        <v>1.9E-2</v>
      </c>
      <c r="AD57">
        <v>9.9000000000000005E-2</v>
      </c>
      <c r="AE57">
        <v>1.4152</v>
      </c>
      <c r="AF57">
        <v>1.54E-2</v>
      </c>
      <c r="AG57">
        <v>0</v>
      </c>
      <c r="AH57">
        <v>9.11E-2</v>
      </c>
      <c r="AI57">
        <v>2.9889000000000001</v>
      </c>
      <c r="AJ57">
        <v>8.0000000000000002E-3</v>
      </c>
      <c r="AL57" s="49">
        <v>14.994321335797679</v>
      </c>
      <c r="AM57" s="56">
        <v>20.247733874613981</v>
      </c>
      <c r="AN57" s="50">
        <v>64.356118317405958</v>
      </c>
      <c r="AP57" s="28" t="s">
        <v>258</v>
      </c>
    </row>
    <row r="58" spans="1:43" ht="15.75" customHeight="1" x14ac:dyDescent="0.3">
      <c r="A58" t="s">
        <v>44</v>
      </c>
      <c r="B58" s="12" t="s">
        <v>45</v>
      </c>
      <c r="C58" t="s">
        <v>81</v>
      </c>
      <c r="D58" s="30">
        <v>94603</v>
      </c>
      <c r="E58">
        <v>464</v>
      </c>
      <c r="F58" s="14" t="s">
        <v>82</v>
      </c>
      <c r="G58" s="27" t="s">
        <v>48</v>
      </c>
      <c r="H58">
        <v>35.5702</v>
      </c>
      <c r="I58">
        <v>2.0266999999999999</v>
      </c>
      <c r="J58">
        <v>3.2800000000000003E-2</v>
      </c>
      <c r="K58">
        <v>2.4400000000000002E-2</v>
      </c>
      <c r="L58">
        <v>2.7644000000000002</v>
      </c>
      <c r="M58">
        <v>0</v>
      </c>
      <c r="N58">
        <v>5.04E-2</v>
      </c>
      <c r="O58">
        <v>1.43</v>
      </c>
      <c r="P58">
        <v>22.11</v>
      </c>
      <c r="Q58">
        <v>0.15509999999999999</v>
      </c>
      <c r="R58">
        <v>0.2303</v>
      </c>
      <c r="S58">
        <v>33.0837</v>
      </c>
      <c r="T58">
        <v>0</v>
      </c>
      <c r="U58" s="17" t="s">
        <v>49</v>
      </c>
      <c r="V58" s="13">
        <f t="shared" si="2"/>
        <v>97.478000000000009</v>
      </c>
      <c r="W58">
        <v>3.0215000000000001</v>
      </c>
      <c r="X58">
        <v>0.1295</v>
      </c>
      <c r="Y58">
        <v>1.4E-3</v>
      </c>
      <c r="Z58">
        <v>8.0000000000000004E-4</v>
      </c>
      <c r="AA58">
        <v>0.27679999999999999</v>
      </c>
      <c r="AB58">
        <v>0</v>
      </c>
      <c r="AC58">
        <v>3.3999999999999998E-3</v>
      </c>
      <c r="AD58">
        <v>0.1018</v>
      </c>
      <c r="AE58">
        <v>1.4134</v>
      </c>
      <c r="AF58">
        <v>1.12E-2</v>
      </c>
      <c r="AG58">
        <v>0</v>
      </c>
      <c r="AH58">
        <v>2.92E-2</v>
      </c>
      <c r="AI58">
        <v>3.0110999999999999</v>
      </c>
      <c r="AJ58">
        <v>0</v>
      </c>
      <c r="AL58" s="49">
        <v>2.4838780491903023</v>
      </c>
      <c r="AM58" s="56">
        <v>8.7869830760928451</v>
      </c>
      <c r="AN58" s="50">
        <v>88.729138874716867</v>
      </c>
      <c r="AP58" s="28" t="s">
        <v>259</v>
      </c>
    </row>
    <row r="59" spans="1:43" ht="15.75" customHeight="1" x14ac:dyDescent="0.3">
      <c r="A59" t="s">
        <v>44</v>
      </c>
      <c r="B59" s="12" t="s">
        <v>45</v>
      </c>
      <c r="C59" t="s">
        <v>81</v>
      </c>
      <c r="D59" s="30">
        <v>94603</v>
      </c>
      <c r="E59">
        <v>465</v>
      </c>
      <c r="F59" s="14" t="s">
        <v>82</v>
      </c>
      <c r="G59" s="27" t="s">
        <v>48</v>
      </c>
      <c r="H59">
        <v>34.819299999999998</v>
      </c>
      <c r="I59">
        <v>1.9261999999999999</v>
      </c>
      <c r="J59">
        <v>0</v>
      </c>
      <c r="K59">
        <v>4.53E-2</v>
      </c>
      <c r="L59">
        <v>2.5666000000000002</v>
      </c>
      <c r="M59">
        <v>1.54E-2</v>
      </c>
      <c r="N59">
        <v>3.5299999999999998E-2</v>
      </c>
      <c r="O59">
        <v>0</v>
      </c>
      <c r="P59">
        <v>25.29</v>
      </c>
      <c r="Q59">
        <v>0.2011</v>
      </c>
      <c r="R59">
        <v>5.5899999999999998E-2</v>
      </c>
      <c r="S59">
        <v>33.221499999999999</v>
      </c>
      <c r="T59">
        <v>0.38940000000000002</v>
      </c>
      <c r="U59" s="17" t="s">
        <v>49</v>
      </c>
      <c r="V59" s="13">
        <f t="shared" si="2"/>
        <v>98.565999999999974</v>
      </c>
      <c r="W59">
        <v>2.9419</v>
      </c>
      <c r="X59">
        <v>0.12239999999999999</v>
      </c>
      <c r="Y59">
        <v>0</v>
      </c>
      <c r="Z59">
        <v>1.5E-3</v>
      </c>
      <c r="AA59">
        <v>0.25559999999999999</v>
      </c>
      <c r="AB59">
        <v>1E-3</v>
      </c>
      <c r="AC59">
        <v>2.3999999999999998E-3</v>
      </c>
      <c r="AD59">
        <v>0</v>
      </c>
      <c r="AE59">
        <v>1.6079000000000001</v>
      </c>
      <c r="AF59">
        <v>0</v>
      </c>
      <c r="AG59">
        <v>1.44E-2</v>
      </c>
      <c r="AH59">
        <v>7.0000000000000001E-3</v>
      </c>
      <c r="AI59">
        <v>3.0074999999999998</v>
      </c>
      <c r="AJ59">
        <v>6.3799999999999996E-2</v>
      </c>
      <c r="AL59" s="49">
        <v>2.9053092092100385</v>
      </c>
      <c r="AM59" s="56">
        <v>0.70408859711186322</v>
      </c>
      <c r="AN59" s="50">
        <v>91.157920780282424</v>
      </c>
      <c r="AP59" s="28" t="s">
        <v>222</v>
      </c>
    </row>
    <row r="60" spans="1:43" ht="15.75" customHeight="1" x14ac:dyDescent="0.3">
      <c r="A60" t="s">
        <v>44</v>
      </c>
      <c r="B60" s="12" t="s">
        <v>45</v>
      </c>
      <c r="C60" t="s">
        <v>81</v>
      </c>
      <c r="D60" s="30">
        <v>94603</v>
      </c>
      <c r="E60">
        <v>466</v>
      </c>
      <c r="F60" s="14" t="s">
        <v>82</v>
      </c>
      <c r="G60" s="27" t="s">
        <v>48</v>
      </c>
      <c r="H60">
        <v>36.2211</v>
      </c>
      <c r="I60">
        <v>2.1821000000000002</v>
      </c>
      <c r="J60">
        <v>0</v>
      </c>
      <c r="K60">
        <v>7.0400000000000004E-2</v>
      </c>
      <c r="L60">
        <v>2.8639999999999999</v>
      </c>
      <c r="M60">
        <v>3.1099999999999999E-2</v>
      </c>
      <c r="N60">
        <v>4.1500000000000002E-2</v>
      </c>
      <c r="O60">
        <v>0.98</v>
      </c>
      <c r="P60">
        <v>24.5</v>
      </c>
      <c r="Q60">
        <v>0.30199999999999999</v>
      </c>
      <c r="R60">
        <v>0.1181</v>
      </c>
      <c r="S60">
        <v>33.375100000000003</v>
      </c>
      <c r="T60">
        <v>0.22639999999999999</v>
      </c>
      <c r="U60" s="17" t="s">
        <v>49</v>
      </c>
      <c r="V60" s="13">
        <f t="shared" si="2"/>
        <v>100.9118</v>
      </c>
      <c r="W60">
        <v>2.9807000000000001</v>
      </c>
      <c r="X60">
        <v>0.1351</v>
      </c>
      <c r="Y60">
        <v>0</v>
      </c>
      <c r="Z60">
        <v>2.3E-3</v>
      </c>
      <c r="AA60">
        <v>0.27779999999999999</v>
      </c>
      <c r="AB60">
        <v>2E-3</v>
      </c>
      <c r="AC60">
        <v>2.7000000000000001E-3</v>
      </c>
      <c r="AD60">
        <v>6.7599999999999993E-2</v>
      </c>
      <c r="AE60">
        <v>1.5174000000000001</v>
      </c>
      <c r="AF60">
        <v>2.1000000000000001E-2</v>
      </c>
      <c r="AG60">
        <v>0</v>
      </c>
      <c r="AH60">
        <v>1.4500000000000001E-2</v>
      </c>
      <c r="AI60">
        <v>2.9426999999999999</v>
      </c>
      <c r="AJ60">
        <v>3.61E-2</v>
      </c>
      <c r="AL60" s="49">
        <v>0</v>
      </c>
      <c r="AM60" s="56">
        <v>2.8527020262115288</v>
      </c>
      <c r="AN60" s="50">
        <v>97.147297973788355</v>
      </c>
      <c r="AP60" s="29" t="s">
        <v>260</v>
      </c>
    </row>
    <row r="61" spans="1:43" ht="15.75" customHeight="1" x14ac:dyDescent="0.3">
      <c r="A61" t="s">
        <v>44</v>
      </c>
      <c r="B61" s="12" t="s">
        <v>45</v>
      </c>
      <c r="C61" t="s">
        <v>81</v>
      </c>
      <c r="D61" s="30">
        <v>94603</v>
      </c>
      <c r="E61">
        <v>467</v>
      </c>
      <c r="F61" s="14" t="s">
        <v>82</v>
      </c>
      <c r="G61" s="27" t="s">
        <v>48</v>
      </c>
      <c r="H61">
        <v>33.571100000000001</v>
      </c>
      <c r="I61">
        <v>5.9288999999999996</v>
      </c>
      <c r="J61">
        <v>0</v>
      </c>
      <c r="K61">
        <v>0</v>
      </c>
      <c r="L61">
        <v>1.8416999999999999</v>
      </c>
      <c r="M61">
        <v>3.7900000000000003E-2</v>
      </c>
      <c r="N61">
        <v>0.10680000000000001</v>
      </c>
      <c r="O61">
        <v>1.8</v>
      </c>
      <c r="P61">
        <v>20.45</v>
      </c>
      <c r="Q61">
        <v>0.215</v>
      </c>
      <c r="R61">
        <v>0.53280000000000005</v>
      </c>
      <c r="S61">
        <v>33.180399999999999</v>
      </c>
      <c r="T61">
        <v>0</v>
      </c>
      <c r="U61" s="17" t="s">
        <v>49</v>
      </c>
      <c r="V61" s="13">
        <f t="shared" si="2"/>
        <v>97.664600000000007</v>
      </c>
      <c r="W61">
        <v>2.8650000000000002</v>
      </c>
      <c r="X61">
        <v>0.38069999999999998</v>
      </c>
      <c r="Y61">
        <v>0</v>
      </c>
      <c r="Z61">
        <v>0</v>
      </c>
      <c r="AA61">
        <v>0.1852</v>
      </c>
      <c r="AB61">
        <v>2.5999999999999999E-3</v>
      </c>
      <c r="AC61">
        <v>7.3000000000000001E-3</v>
      </c>
      <c r="AD61">
        <v>0.1283</v>
      </c>
      <c r="AE61">
        <v>1.3136000000000001</v>
      </c>
      <c r="AF61">
        <v>1.55E-2</v>
      </c>
      <c r="AG61">
        <v>0</v>
      </c>
      <c r="AH61">
        <v>6.7799999999999999E-2</v>
      </c>
      <c r="AI61">
        <v>3.0339999999999998</v>
      </c>
      <c r="AJ61">
        <v>0</v>
      </c>
      <c r="AL61" s="49">
        <v>0.96578767009340982</v>
      </c>
      <c r="AM61" s="56">
        <v>8.1963277938449917</v>
      </c>
      <c r="AN61" s="50">
        <v>89.031760297575559</v>
      </c>
      <c r="AP61" s="28" t="s">
        <v>261</v>
      </c>
    </row>
    <row r="62" spans="1:43" ht="15.75" customHeight="1" x14ac:dyDescent="0.3">
      <c r="A62" t="s">
        <v>44</v>
      </c>
      <c r="B62" s="12" t="s">
        <v>45</v>
      </c>
      <c r="C62" t="s">
        <v>81</v>
      </c>
      <c r="D62" s="30">
        <v>94603</v>
      </c>
      <c r="E62">
        <v>468</v>
      </c>
      <c r="F62" s="14" t="s">
        <v>82</v>
      </c>
      <c r="G62" s="27" t="s">
        <v>48</v>
      </c>
      <c r="H62">
        <v>33.589300000000001</v>
      </c>
      <c r="I62">
        <v>6.0472000000000001</v>
      </c>
      <c r="J62">
        <v>1.5299999999999999E-2</v>
      </c>
      <c r="K62">
        <v>0</v>
      </c>
      <c r="L62">
        <v>1.8322000000000001</v>
      </c>
      <c r="M62">
        <v>0</v>
      </c>
      <c r="N62">
        <v>2.7E-2</v>
      </c>
      <c r="O62">
        <v>0</v>
      </c>
      <c r="P62">
        <v>22.97</v>
      </c>
      <c r="Q62">
        <v>0.2248</v>
      </c>
      <c r="R62">
        <v>0.76100000000000001</v>
      </c>
      <c r="S62">
        <v>33.0595</v>
      </c>
      <c r="T62">
        <v>4.0189999999999997E-2</v>
      </c>
      <c r="U62" s="17" t="s">
        <v>49</v>
      </c>
      <c r="V62" s="13">
        <f t="shared" si="2"/>
        <v>98.566489999999988</v>
      </c>
      <c r="W62">
        <v>2.8243999999999998</v>
      </c>
      <c r="X62">
        <v>0.38250000000000001</v>
      </c>
      <c r="Y62">
        <v>5.9999999999999995E-4</v>
      </c>
      <c r="Z62">
        <v>0</v>
      </c>
      <c r="AA62">
        <v>0.18160000000000001</v>
      </c>
      <c r="AB62">
        <v>0</v>
      </c>
      <c r="AC62">
        <v>1.8E-3</v>
      </c>
      <c r="AD62">
        <v>0</v>
      </c>
      <c r="AE62">
        <v>1.4537</v>
      </c>
      <c r="AF62">
        <v>2.7000000000000001E-3</v>
      </c>
      <c r="AG62">
        <v>1.34E-2</v>
      </c>
      <c r="AH62">
        <v>9.5399999999999999E-2</v>
      </c>
      <c r="AI62">
        <v>2.9784000000000002</v>
      </c>
      <c r="AJ62">
        <v>6.5500000000000003E-2</v>
      </c>
      <c r="AL62" s="49">
        <v>6.7496299665684045</v>
      </c>
      <c r="AM62" s="56">
        <v>21.166947841485754</v>
      </c>
      <c r="AN62" s="50">
        <v>68.683873794520807</v>
      </c>
      <c r="AP62" s="28" t="s">
        <v>262</v>
      </c>
    </row>
    <row r="63" spans="1:43" ht="15.75" customHeight="1" x14ac:dyDescent="0.3">
      <c r="A63" t="s">
        <v>44</v>
      </c>
      <c r="B63" s="12" t="s">
        <v>45</v>
      </c>
      <c r="C63" t="s">
        <v>81</v>
      </c>
      <c r="D63" s="30">
        <v>94603</v>
      </c>
      <c r="E63">
        <v>469</v>
      </c>
      <c r="F63" s="14" t="s">
        <v>82</v>
      </c>
      <c r="G63" s="27" t="s">
        <v>48</v>
      </c>
      <c r="H63">
        <v>34.469299999999997</v>
      </c>
      <c r="I63">
        <v>4.7230999999999996</v>
      </c>
      <c r="J63">
        <v>2.3199999999999998E-2</v>
      </c>
      <c r="K63">
        <v>1.2500000000000001E-2</v>
      </c>
      <c r="L63">
        <v>2.3614999999999999</v>
      </c>
      <c r="M63">
        <v>1.54E-2</v>
      </c>
      <c r="N63">
        <v>6.4899999999999999E-2</v>
      </c>
      <c r="O63">
        <v>1.73</v>
      </c>
      <c r="P63">
        <v>21.67</v>
      </c>
      <c r="Q63">
        <v>0.18210000000000001</v>
      </c>
      <c r="R63">
        <v>0.54790000000000005</v>
      </c>
      <c r="S63">
        <v>33.2485</v>
      </c>
      <c r="T63">
        <v>0</v>
      </c>
      <c r="U63" s="17" t="s">
        <v>49</v>
      </c>
      <c r="V63" s="13">
        <f t="shared" si="2"/>
        <v>99.048400000000015</v>
      </c>
      <c r="W63">
        <v>2.8956</v>
      </c>
      <c r="X63">
        <v>0.29849999999999999</v>
      </c>
      <c r="Y63">
        <v>1E-3</v>
      </c>
      <c r="Z63">
        <v>4.0000000000000002E-4</v>
      </c>
      <c r="AA63">
        <v>0.23380000000000001</v>
      </c>
      <c r="AB63">
        <v>1E-3</v>
      </c>
      <c r="AC63">
        <v>4.4000000000000003E-3</v>
      </c>
      <c r="AD63">
        <v>0.12130000000000001</v>
      </c>
      <c r="AE63">
        <v>1.37</v>
      </c>
      <c r="AF63">
        <v>1.2999999999999999E-2</v>
      </c>
      <c r="AG63">
        <v>0</v>
      </c>
      <c r="AH63">
        <v>6.8599999999999994E-2</v>
      </c>
      <c r="AI63">
        <v>2.9925999999999999</v>
      </c>
      <c r="AJ63">
        <v>0</v>
      </c>
      <c r="AL63" s="49">
        <v>8.7816190601852426</v>
      </c>
      <c r="AM63" s="56">
        <v>9.8043987862875071</v>
      </c>
      <c r="AN63" s="50">
        <v>73.741157162501082</v>
      </c>
      <c r="AP63" s="28" t="s">
        <v>263</v>
      </c>
    </row>
    <row r="64" spans="1:43" ht="15.75" customHeight="1" x14ac:dyDescent="0.3">
      <c r="A64" t="s">
        <v>44</v>
      </c>
      <c r="B64" s="12" t="s">
        <v>45</v>
      </c>
      <c r="C64" t="s">
        <v>81</v>
      </c>
      <c r="D64" s="30">
        <v>94954</v>
      </c>
      <c r="E64">
        <v>472</v>
      </c>
      <c r="F64" s="14" t="s">
        <v>82</v>
      </c>
      <c r="G64" s="27" t="s">
        <v>48</v>
      </c>
      <c r="H64">
        <v>30.6645</v>
      </c>
      <c r="I64">
        <v>10.9124</v>
      </c>
      <c r="J64">
        <v>0.189</v>
      </c>
      <c r="K64">
        <v>4.1300000000000003E-2</v>
      </c>
      <c r="L64">
        <v>4.4301000000000004</v>
      </c>
      <c r="M64">
        <v>3.4799999999999998E-2</v>
      </c>
      <c r="N64">
        <v>5.9299999999999999E-2</v>
      </c>
      <c r="O64">
        <v>3.19</v>
      </c>
      <c r="P64">
        <v>14.17</v>
      </c>
      <c r="Q64">
        <v>0.31190000000000001</v>
      </c>
      <c r="R64">
        <v>0.69159999999999999</v>
      </c>
      <c r="S64">
        <v>32.6875</v>
      </c>
      <c r="T64">
        <v>0</v>
      </c>
      <c r="U64" s="17" t="s">
        <v>49</v>
      </c>
      <c r="V64" s="13">
        <f t="shared" si="2"/>
        <v>97.38239999999999</v>
      </c>
      <c r="W64">
        <v>2.6118999999999999</v>
      </c>
      <c r="X64">
        <v>0.69930000000000003</v>
      </c>
      <c r="Y64">
        <v>7.7999999999999996E-3</v>
      </c>
      <c r="Z64">
        <v>1.4E-3</v>
      </c>
      <c r="AA64">
        <v>0.44469999999999998</v>
      </c>
      <c r="AB64">
        <v>2.3E-3</v>
      </c>
      <c r="AC64">
        <v>4.0000000000000001E-3</v>
      </c>
      <c r="AD64">
        <v>0.22689999999999999</v>
      </c>
      <c r="AE64">
        <v>0.90800000000000003</v>
      </c>
      <c r="AF64">
        <v>2.2499999999999999E-2</v>
      </c>
      <c r="AG64">
        <v>0</v>
      </c>
      <c r="AH64">
        <v>8.7800000000000003E-2</v>
      </c>
      <c r="AI64">
        <v>2.9832000000000001</v>
      </c>
      <c r="AJ64">
        <v>0</v>
      </c>
      <c r="AL64" s="49">
        <v>1.4578965768268373</v>
      </c>
      <c r="AM64" s="56">
        <v>0</v>
      </c>
      <c r="AN64" s="50">
        <v>96.782117384175109</v>
      </c>
      <c r="AP64" s="28" t="s">
        <v>264</v>
      </c>
    </row>
    <row r="65" spans="1:42" ht="15.75" customHeight="1" thickBot="1" x14ac:dyDescent="0.35">
      <c r="A65" t="s">
        <v>44</v>
      </c>
      <c r="B65" s="12" t="s">
        <v>45</v>
      </c>
      <c r="C65" t="s">
        <v>81</v>
      </c>
      <c r="D65" s="30">
        <v>94954</v>
      </c>
      <c r="E65">
        <v>473</v>
      </c>
      <c r="F65" s="14" t="s">
        <v>82</v>
      </c>
      <c r="G65" s="27" t="s">
        <v>48</v>
      </c>
      <c r="H65">
        <v>30.6616</v>
      </c>
      <c r="I65">
        <v>10.822100000000001</v>
      </c>
      <c r="J65">
        <v>0.17380000000000001</v>
      </c>
      <c r="K65">
        <v>0</v>
      </c>
      <c r="L65">
        <v>4.1917999999999997</v>
      </c>
      <c r="M65">
        <v>0</v>
      </c>
      <c r="N65">
        <v>0.1336</v>
      </c>
      <c r="O65">
        <v>2.91</v>
      </c>
      <c r="P65">
        <v>14.8</v>
      </c>
      <c r="Q65">
        <v>0.1857</v>
      </c>
      <c r="R65">
        <v>0.74039999999999995</v>
      </c>
      <c r="S65">
        <v>32.621600000000001</v>
      </c>
      <c r="T65">
        <v>6.1760000000000002E-2</v>
      </c>
      <c r="U65" s="17" t="s">
        <v>49</v>
      </c>
      <c r="V65" s="31">
        <f t="shared" si="2"/>
        <v>97.302359999999993</v>
      </c>
      <c r="W65">
        <v>2.6139000000000001</v>
      </c>
      <c r="X65">
        <v>0.69410000000000005</v>
      </c>
      <c r="Y65">
        <v>7.1999999999999998E-3</v>
      </c>
      <c r="Z65">
        <v>0</v>
      </c>
      <c r="AA65">
        <v>0.42120000000000002</v>
      </c>
      <c r="AB65">
        <v>0</v>
      </c>
      <c r="AC65">
        <v>9.1000000000000004E-3</v>
      </c>
      <c r="AD65">
        <v>0.20760000000000001</v>
      </c>
      <c r="AE65">
        <v>0.9496</v>
      </c>
      <c r="AF65">
        <v>1.34E-2</v>
      </c>
      <c r="AG65">
        <v>0</v>
      </c>
      <c r="AH65">
        <v>9.4100000000000003E-2</v>
      </c>
      <c r="AI65">
        <v>2.9796999999999998</v>
      </c>
      <c r="AJ65">
        <v>1.0200000000000001E-2</v>
      </c>
      <c r="AL65" s="51">
        <v>19.404231888910516</v>
      </c>
      <c r="AM65" s="57">
        <v>32.043556362442885</v>
      </c>
      <c r="AN65" s="52">
        <v>48.552211748646776</v>
      </c>
      <c r="AP65" s="28" t="s">
        <v>265</v>
      </c>
    </row>
    <row r="66" spans="1:42" x14ac:dyDescent="0.3">
      <c r="AL66" s="19"/>
      <c r="AN66" s="19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5"/>
  <sheetViews>
    <sheetView workbookViewId="0">
      <selection activeCell="C3" sqref="C3"/>
    </sheetView>
  </sheetViews>
  <sheetFormatPr defaultRowHeight="14.4" x14ac:dyDescent="0.3"/>
  <cols>
    <col min="1" max="1" width="11.88671875" style="68" customWidth="1"/>
    <col min="2" max="2" width="6.33203125" style="19" customWidth="1"/>
    <col min="3" max="3" width="13" style="19" customWidth="1"/>
    <col min="4" max="4" width="6.33203125" style="62" customWidth="1"/>
    <col min="5" max="5" width="6.33203125" style="20" customWidth="1"/>
    <col min="6" max="20" width="6.33203125" customWidth="1"/>
    <col min="21" max="21" width="6.33203125" style="19" customWidth="1"/>
    <col min="22" max="36" width="6.33203125" customWidth="1"/>
    <col min="37" max="37" width="6.33203125" style="18" customWidth="1"/>
    <col min="38" max="38" width="6.33203125" style="13" customWidth="1"/>
    <col min="39" max="39" width="6.33203125" style="19" customWidth="1"/>
    <col min="40" max="40" width="6.88671875" style="13" customWidth="1"/>
    <col min="41" max="41" width="6.5546875" style="19" customWidth="1"/>
    <col min="42" max="42" width="6.88671875" style="20" customWidth="1"/>
  </cols>
  <sheetData>
    <row r="1" spans="1:53" ht="15.75" customHeight="1" x14ac:dyDescent="0.3">
      <c r="A1" s="66"/>
      <c r="B1" s="2"/>
      <c r="C1" s="2"/>
      <c r="D1" s="67"/>
      <c r="E1" s="41"/>
      <c r="F1" s="46"/>
      <c r="G1" s="2"/>
      <c r="H1" s="80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1"/>
      <c r="V1" s="46" t="s">
        <v>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41"/>
      <c r="AK1" s="46"/>
      <c r="AL1" s="1"/>
      <c r="AM1" s="2"/>
      <c r="AN1" s="1"/>
      <c r="AO1" s="2"/>
      <c r="AP1" s="41"/>
      <c r="AQ1" s="46"/>
      <c r="AR1" s="2"/>
      <c r="AS1" s="2"/>
      <c r="AT1" s="2"/>
      <c r="AU1" s="2"/>
      <c r="AV1" s="2"/>
      <c r="AW1" s="2"/>
      <c r="AX1" s="2"/>
      <c r="AY1" s="2"/>
      <c r="AZ1" s="2"/>
      <c r="BA1" s="41"/>
    </row>
    <row r="2" spans="1:53" ht="15.75" customHeight="1" x14ac:dyDescent="0.3">
      <c r="F2" s="18"/>
      <c r="G2" s="19"/>
      <c r="H2" s="81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0"/>
      <c r="V2" s="18" t="s">
        <v>2</v>
      </c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18" t="s">
        <v>3</v>
      </c>
      <c r="AQ2" s="18"/>
      <c r="AR2" s="19"/>
      <c r="AS2" s="37" t="s">
        <v>165</v>
      </c>
      <c r="AT2" s="19"/>
      <c r="AU2" s="19"/>
      <c r="AV2" s="19"/>
      <c r="AW2" s="19"/>
      <c r="AX2" s="19"/>
      <c r="AY2" s="19"/>
      <c r="AZ2" s="19"/>
      <c r="BA2" s="20"/>
    </row>
    <row r="3" spans="1:53" ht="15.75" customHeight="1" thickBot="1" x14ac:dyDescent="0.35">
      <c r="A3" s="76"/>
      <c r="B3" s="77"/>
      <c r="C3" s="77"/>
      <c r="D3" s="78"/>
      <c r="E3" s="79"/>
      <c r="F3" s="82"/>
      <c r="G3" s="77"/>
      <c r="H3" s="83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9"/>
      <c r="V3" s="82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9"/>
      <c r="AK3" s="18" t="s">
        <v>162</v>
      </c>
      <c r="AL3" s="13" t="s">
        <v>4</v>
      </c>
      <c r="AM3" s="19" t="s">
        <v>5</v>
      </c>
      <c r="AN3" s="13" t="s">
        <v>82</v>
      </c>
      <c r="AO3" s="19" t="s">
        <v>163</v>
      </c>
      <c r="AP3" s="20" t="s">
        <v>164</v>
      </c>
      <c r="AQ3" s="82"/>
      <c r="AR3" s="77"/>
      <c r="AS3" s="77"/>
      <c r="AT3" s="77"/>
      <c r="AU3" s="77"/>
      <c r="AV3" s="77"/>
      <c r="AW3" s="77"/>
      <c r="AX3" s="77"/>
      <c r="AY3" s="77"/>
      <c r="AZ3" s="77"/>
      <c r="BA3" s="79"/>
    </row>
    <row r="4" spans="1:53" s="33" customFormat="1" ht="18.75" customHeight="1" thickBot="1" x14ac:dyDescent="0.45">
      <c r="A4" s="42" t="s">
        <v>7</v>
      </c>
      <c r="B4" s="4" t="s">
        <v>8</v>
      </c>
      <c r="C4" s="4" t="s">
        <v>9</v>
      </c>
      <c r="D4" s="60" t="s">
        <v>10</v>
      </c>
      <c r="E4" s="5" t="s">
        <v>11</v>
      </c>
      <c r="F4" s="65" t="s">
        <v>148</v>
      </c>
      <c r="G4" s="43" t="s">
        <v>149</v>
      </c>
      <c r="H4" s="43" t="s">
        <v>150</v>
      </c>
      <c r="I4" s="43" t="s">
        <v>151</v>
      </c>
      <c r="J4" s="43" t="s">
        <v>152</v>
      </c>
      <c r="K4" s="43" t="s">
        <v>153</v>
      </c>
      <c r="L4" s="43" t="s">
        <v>154</v>
      </c>
      <c r="M4" s="43" t="s">
        <v>155</v>
      </c>
      <c r="N4" s="43" t="s">
        <v>21</v>
      </c>
      <c r="O4" s="43" t="s">
        <v>156</v>
      </c>
      <c r="P4" s="43" t="s">
        <v>23</v>
      </c>
      <c r="Q4" s="43" t="s">
        <v>24</v>
      </c>
      <c r="R4" s="43" t="s">
        <v>25</v>
      </c>
      <c r="S4" s="43" t="s">
        <v>157</v>
      </c>
      <c r="T4" s="44" t="s">
        <v>158</v>
      </c>
      <c r="U4" s="45" t="s">
        <v>28</v>
      </c>
      <c r="V4" s="33" t="s">
        <v>29</v>
      </c>
      <c r="W4" s="33" t="s">
        <v>30</v>
      </c>
      <c r="X4" s="33" t="s">
        <v>31</v>
      </c>
      <c r="Y4" s="33" t="s">
        <v>159</v>
      </c>
      <c r="Z4" s="33" t="s">
        <v>33</v>
      </c>
      <c r="AA4" s="33" t="s">
        <v>160</v>
      </c>
      <c r="AB4" s="33" t="s">
        <v>34</v>
      </c>
      <c r="AC4" s="33" t="s">
        <v>35</v>
      </c>
      <c r="AD4" s="33" t="s">
        <v>36</v>
      </c>
      <c r="AE4" s="33" t="s">
        <v>37</v>
      </c>
      <c r="AF4" s="33" t="s">
        <v>38</v>
      </c>
      <c r="AG4" s="33" t="s">
        <v>40</v>
      </c>
      <c r="AH4" s="33" t="s">
        <v>41</v>
      </c>
      <c r="AI4" s="33" t="s">
        <v>42</v>
      </c>
      <c r="AJ4" s="33" t="s">
        <v>161</v>
      </c>
      <c r="AK4" s="11"/>
      <c r="AL4" s="54"/>
      <c r="AM4" s="53"/>
      <c r="AN4" s="58"/>
      <c r="AP4" s="6"/>
    </row>
    <row r="5" spans="1:53" x14ac:dyDescent="0.3">
      <c r="A5" s="68" t="s">
        <v>166</v>
      </c>
      <c r="C5" s="19" t="s">
        <v>65</v>
      </c>
      <c r="D5" s="62">
        <v>1</v>
      </c>
      <c r="F5" s="19">
        <v>27.38</v>
      </c>
      <c r="G5" s="19">
        <v>14.15</v>
      </c>
      <c r="H5" s="19">
        <v>1.67</v>
      </c>
      <c r="I5" s="19"/>
      <c r="J5" s="19">
        <v>2.35</v>
      </c>
      <c r="K5" s="19"/>
      <c r="L5" s="19"/>
      <c r="M5" s="19"/>
      <c r="N5" s="19">
        <v>17.89</v>
      </c>
      <c r="O5" s="19">
        <v>0.13</v>
      </c>
      <c r="P5" s="19">
        <v>0.13</v>
      </c>
      <c r="Q5" s="19">
        <v>1.34</v>
      </c>
      <c r="R5" s="19">
        <v>31.65</v>
      </c>
      <c r="S5" s="19">
        <v>0.08</v>
      </c>
      <c r="T5" s="19"/>
      <c r="U5" s="13">
        <v>99.77</v>
      </c>
      <c r="V5">
        <v>2.3363446249842497</v>
      </c>
      <c r="W5">
        <v>0.90836430505151666</v>
      </c>
      <c r="X5">
        <v>6.9484808411804461E-2</v>
      </c>
      <c r="Y5">
        <v>0</v>
      </c>
      <c r="Z5">
        <v>0.23633445701558051</v>
      </c>
      <c r="AA5">
        <v>0</v>
      </c>
      <c r="AB5">
        <v>0</v>
      </c>
      <c r="AC5">
        <v>0</v>
      </c>
      <c r="AD5">
        <v>0.21419047971102614</v>
      </c>
      <c r="AE5">
        <v>1.1485135646321183</v>
      </c>
      <c r="AF5">
        <v>9.3957671606607462E-3</v>
      </c>
      <c r="AG5">
        <v>0.17045777072042495</v>
      </c>
      <c r="AH5">
        <v>2.8936787237697819</v>
      </c>
      <c r="AI5">
        <v>1.3235498542837811E-2</v>
      </c>
      <c r="AJ5">
        <v>0</v>
      </c>
      <c r="AK5" s="18">
        <v>33.20000000000001</v>
      </c>
      <c r="AL5" s="13">
        <v>29.750000000000011</v>
      </c>
      <c r="AM5" s="19">
        <v>30.100000000000005</v>
      </c>
      <c r="AN5" s="13">
        <v>36.049999999999997</v>
      </c>
      <c r="AO5" s="19">
        <v>3.45</v>
      </c>
      <c r="AQ5" s="35" t="s">
        <v>170</v>
      </c>
    </row>
    <row r="6" spans="1:53" x14ac:dyDescent="0.3">
      <c r="A6" s="68" t="s">
        <v>166</v>
      </c>
      <c r="C6" s="19" t="s">
        <v>65</v>
      </c>
      <c r="D6" s="62">
        <v>2</v>
      </c>
      <c r="F6" s="19">
        <v>28.27</v>
      </c>
      <c r="G6" s="19">
        <v>15.68</v>
      </c>
      <c r="H6" s="19">
        <v>1.78</v>
      </c>
      <c r="I6" s="19"/>
      <c r="J6" s="19">
        <v>2.59</v>
      </c>
      <c r="K6" s="19"/>
      <c r="L6" s="19"/>
      <c r="M6" s="19"/>
      <c r="N6" s="19">
        <v>15.14</v>
      </c>
      <c r="O6" s="19">
        <v>0.31</v>
      </c>
      <c r="P6" s="19">
        <v>0.31</v>
      </c>
      <c r="Q6" s="19">
        <v>1.33</v>
      </c>
      <c r="R6" s="19">
        <v>32.119999999999997</v>
      </c>
      <c r="S6" s="19">
        <v>0.17</v>
      </c>
      <c r="T6" s="19"/>
      <c r="U6" s="13">
        <v>97.7</v>
      </c>
      <c r="V6">
        <v>2.3563020688871084</v>
      </c>
      <c r="W6">
        <v>0.98322151673798563</v>
      </c>
      <c r="X6">
        <v>7.2342762894533827E-2</v>
      </c>
      <c r="Y6">
        <v>0</v>
      </c>
      <c r="Z6">
        <v>0.25442550361004923</v>
      </c>
      <c r="AA6">
        <v>0</v>
      </c>
      <c r="AB6">
        <v>0</v>
      </c>
      <c r="AC6">
        <v>0</v>
      </c>
      <c r="AD6">
        <v>0.3012833985404117</v>
      </c>
      <c r="AE6">
        <v>0.94931447347052444</v>
      </c>
      <c r="AF6">
        <v>2.1885288853393119E-2</v>
      </c>
      <c r="AG6">
        <v>0.16525908452949389</v>
      </c>
      <c r="AH6">
        <v>2.8684932283566709</v>
      </c>
      <c r="AI6">
        <v>2.7472674119829531E-2</v>
      </c>
      <c r="AJ6">
        <v>0</v>
      </c>
      <c r="AK6" s="18">
        <v>32.200000000000003</v>
      </c>
      <c r="AL6" s="13">
        <v>28.600000000000009</v>
      </c>
      <c r="AM6" s="19">
        <v>38.4</v>
      </c>
      <c r="AN6" s="13">
        <v>28.000000000000004</v>
      </c>
      <c r="AO6" s="19">
        <v>3.5999999999999996</v>
      </c>
      <c r="AQ6" s="35" t="s">
        <v>171</v>
      </c>
    </row>
    <row r="7" spans="1:53" x14ac:dyDescent="0.3">
      <c r="A7" s="68" t="s">
        <v>166</v>
      </c>
      <c r="C7" s="19" t="s">
        <v>65</v>
      </c>
      <c r="D7" s="62">
        <v>3</v>
      </c>
      <c r="F7" s="19">
        <v>27.99</v>
      </c>
      <c r="G7" s="19">
        <v>16.79</v>
      </c>
      <c r="H7" s="19">
        <v>2.2200000000000002</v>
      </c>
      <c r="I7" s="19"/>
      <c r="J7" s="19">
        <v>1.04</v>
      </c>
      <c r="K7" s="19"/>
      <c r="L7" s="19"/>
      <c r="M7" s="19"/>
      <c r="N7" s="19">
        <v>16.3</v>
      </c>
      <c r="O7" s="19">
        <v>0.33</v>
      </c>
      <c r="P7" s="19">
        <v>0.33</v>
      </c>
      <c r="Q7" s="19">
        <v>1.1599999999999999</v>
      </c>
      <c r="R7" s="19">
        <v>32.57</v>
      </c>
      <c r="S7" s="19">
        <v>0.47</v>
      </c>
      <c r="T7" s="19"/>
      <c r="U7" s="13">
        <v>99.199999999999989</v>
      </c>
      <c r="V7">
        <v>2.3328035950334867</v>
      </c>
      <c r="W7">
        <v>1.0527521407187059</v>
      </c>
      <c r="X7">
        <v>9.02190364999024E-2</v>
      </c>
      <c r="Y7">
        <v>0</v>
      </c>
      <c r="Z7">
        <v>0.10215610819871465</v>
      </c>
      <c r="AA7">
        <v>0</v>
      </c>
      <c r="AB7">
        <v>0</v>
      </c>
      <c r="AC7">
        <v>0</v>
      </c>
      <c r="AD7">
        <v>0.24797542161733147</v>
      </c>
      <c r="AE7">
        <v>1.0222429857398005</v>
      </c>
      <c r="AF7">
        <v>2.3295640222481862E-2</v>
      </c>
      <c r="AG7">
        <v>0.14412582697643231</v>
      </c>
      <c r="AH7">
        <v>2.9084806065504396</v>
      </c>
      <c r="AI7">
        <v>7.5948638442704164E-2</v>
      </c>
      <c r="AJ7">
        <v>0</v>
      </c>
      <c r="AK7" s="18">
        <v>33.349999999999994</v>
      </c>
      <c r="AL7" s="13">
        <v>28.849999999999991</v>
      </c>
      <c r="AM7" s="19">
        <v>40</v>
      </c>
      <c r="AN7" s="13">
        <v>22.85</v>
      </c>
      <c r="AO7" s="19">
        <v>4.5</v>
      </c>
      <c r="AQ7" s="35" t="s">
        <v>172</v>
      </c>
    </row>
    <row r="8" spans="1:53" x14ac:dyDescent="0.3">
      <c r="A8" s="68" t="s">
        <v>87</v>
      </c>
      <c r="C8" s="19" t="s">
        <v>65</v>
      </c>
      <c r="D8" s="62">
        <v>4</v>
      </c>
      <c r="F8" s="19">
        <v>27.33</v>
      </c>
      <c r="G8" s="19">
        <v>15.51</v>
      </c>
      <c r="H8" s="19"/>
      <c r="I8" s="19"/>
      <c r="J8" s="19">
        <v>2.41</v>
      </c>
      <c r="K8" s="19"/>
      <c r="L8" s="19"/>
      <c r="M8" s="19"/>
      <c r="N8" s="19">
        <v>18.25</v>
      </c>
      <c r="O8" s="19">
        <v>0.25</v>
      </c>
      <c r="P8" s="19">
        <v>0.25</v>
      </c>
      <c r="Q8" s="19">
        <v>1.41</v>
      </c>
      <c r="R8" s="19">
        <v>31.47</v>
      </c>
      <c r="S8" s="19">
        <v>0.24</v>
      </c>
      <c r="T8" s="19"/>
      <c r="U8" s="13">
        <v>97.11999999999999</v>
      </c>
      <c r="V8">
        <v>2.3233689362548957</v>
      </c>
      <c r="W8">
        <v>0.99195165014603659</v>
      </c>
      <c r="X8">
        <v>0</v>
      </c>
      <c r="Y8">
        <v>0</v>
      </c>
      <c r="Z8">
        <v>0.24146340026804849</v>
      </c>
      <c r="AA8">
        <v>0</v>
      </c>
      <c r="AB8">
        <v>0</v>
      </c>
      <c r="AC8">
        <v>0</v>
      </c>
      <c r="AD8">
        <v>0.17303364214374023</v>
      </c>
      <c r="AE8">
        <v>1.167453638204786</v>
      </c>
      <c r="AF8">
        <v>1.8001304928247221E-2</v>
      </c>
      <c r="AG8">
        <v>0.17869245067814232</v>
      </c>
      <c r="AH8">
        <v>2.8664767661014023</v>
      </c>
      <c r="AI8">
        <v>3.9558211274700703E-2</v>
      </c>
      <c r="AJ8">
        <v>0</v>
      </c>
      <c r="AK8" s="18">
        <v>33.85</v>
      </c>
      <c r="AL8" s="13">
        <v>33.85</v>
      </c>
      <c r="AM8" s="19">
        <v>27.6</v>
      </c>
      <c r="AN8" s="13">
        <v>36.6</v>
      </c>
      <c r="AO8" s="19">
        <v>0</v>
      </c>
      <c r="AQ8" s="36" t="s">
        <v>173</v>
      </c>
    </row>
    <row r="9" spans="1:53" x14ac:dyDescent="0.3">
      <c r="A9" s="68" t="s">
        <v>87</v>
      </c>
      <c r="C9" s="19" t="s">
        <v>65</v>
      </c>
      <c r="D9" s="62">
        <v>5</v>
      </c>
      <c r="F9" s="19">
        <v>27.1</v>
      </c>
      <c r="G9" s="19">
        <v>15.76</v>
      </c>
      <c r="H9" s="19"/>
      <c r="I9" s="19"/>
      <c r="J9" s="19">
        <v>3.8</v>
      </c>
      <c r="K9" s="19"/>
      <c r="L9" s="19"/>
      <c r="M9" s="19"/>
      <c r="N9" s="19">
        <v>16.18</v>
      </c>
      <c r="O9" s="19">
        <v>0.2</v>
      </c>
      <c r="P9" s="19">
        <v>0.2</v>
      </c>
      <c r="Q9" s="19">
        <v>1.23</v>
      </c>
      <c r="R9" s="19">
        <v>30.24</v>
      </c>
      <c r="S9" s="19"/>
      <c r="T9" s="19"/>
      <c r="U9" s="13">
        <v>94.71</v>
      </c>
      <c r="V9">
        <v>2.292601152332423</v>
      </c>
      <c r="W9">
        <v>1.0030338467379079</v>
      </c>
      <c r="X9">
        <v>0</v>
      </c>
      <c r="Y9">
        <v>0</v>
      </c>
      <c r="Z9">
        <v>0.37887725548823237</v>
      </c>
      <c r="AA9">
        <v>0</v>
      </c>
      <c r="AB9">
        <v>0</v>
      </c>
      <c r="AC9">
        <v>0</v>
      </c>
      <c r="AD9">
        <v>0.38515003934457148</v>
      </c>
      <c r="AE9">
        <v>1.0298527463711082</v>
      </c>
      <c r="AF9">
        <v>1.4330938895896539E-2</v>
      </c>
      <c r="AG9">
        <v>0.15512181318891738</v>
      </c>
      <c r="AH9">
        <v>2.7410322076409432</v>
      </c>
      <c r="AI9">
        <v>0</v>
      </c>
      <c r="AJ9">
        <v>0</v>
      </c>
      <c r="AK9" s="18">
        <v>35.349999999999994</v>
      </c>
      <c r="AL9" s="13">
        <v>35.349999999999994</v>
      </c>
      <c r="AM9" s="19">
        <v>29.599999999999998</v>
      </c>
      <c r="AN9" s="13">
        <v>35.049999999999997</v>
      </c>
      <c r="AO9" s="19">
        <v>0</v>
      </c>
      <c r="AQ9" s="35" t="s">
        <v>174</v>
      </c>
    </row>
    <row r="10" spans="1:53" x14ac:dyDescent="0.3">
      <c r="A10" s="68" t="s">
        <v>88</v>
      </c>
      <c r="C10" s="19" t="s">
        <v>65</v>
      </c>
      <c r="D10" s="62">
        <v>6</v>
      </c>
      <c r="F10" s="19">
        <v>26.88</v>
      </c>
      <c r="G10" s="19">
        <v>17.3</v>
      </c>
      <c r="H10" s="19"/>
      <c r="I10" s="19"/>
      <c r="J10" s="19">
        <v>2.83</v>
      </c>
      <c r="K10" s="19"/>
      <c r="L10" s="19"/>
      <c r="M10" s="19"/>
      <c r="N10" s="19">
        <v>12.76</v>
      </c>
      <c r="O10" s="19">
        <v>0</v>
      </c>
      <c r="P10" s="19"/>
      <c r="Q10" s="19">
        <v>0.05</v>
      </c>
      <c r="R10" s="19">
        <v>32.35</v>
      </c>
      <c r="S10" s="19"/>
      <c r="T10" s="19"/>
      <c r="U10" s="13">
        <v>92.169999999999987</v>
      </c>
      <c r="V10">
        <v>2.3189615631496476</v>
      </c>
      <c r="W10">
        <v>1.1228210569246544</v>
      </c>
      <c r="X10">
        <v>0</v>
      </c>
      <c r="Y10">
        <v>0</v>
      </c>
      <c r="Z10">
        <v>0.2877441109933393</v>
      </c>
      <c r="AA10">
        <v>0</v>
      </c>
      <c r="AB10">
        <v>0</v>
      </c>
      <c r="AC10">
        <v>0</v>
      </c>
      <c r="AD10">
        <v>0.44507317399222579</v>
      </c>
      <c r="AE10">
        <v>0.82869064885805699</v>
      </c>
      <c r="AF10">
        <v>0</v>
      </c>
      <c r="AG10">
        <v>6.4304717665138404E-3</v>
      </c>
      <c r="AH10">
        <v>2.9902789743155616</v>
      </c>
      <c r="AI10">
        <v>0</v>
      </c>
      <c r="AJ10">
        <v>0</v>
      </c>
      <c r="AK10" s="18">
        <v>34.050000000000004</v>
      </c>
      <c r="AL10" s="13">
        <v>34.050000000000004</v>
      </c>
      <c r="AM10" s="19">
        <v>44.1</v>
      </c>
      <c r="AN10" s="13">
        <v>21.75</v>
      </c>
      <c r="AO10" s="19">
        <v>0</v>
      </c>
      <c r="AQ10" s="35" t="s">
        <v>175</v>
      </c>
    </row>
    <row r="11" spans="1:53" x14ac:dyDescent="0.3">
      <c r="A11" s="68" t="s">
        <v>89</v>
      </c>
      <c r="C11" s="19" t="s">
        <v>65</v>
      </c>
      <c r="D11" s="62">
        <v>1</v>
      </c>
      <c r="F11" s="19">
        <v>29.3</v>
      </c>
      <c r="G11" s="19">
        <v>14.36</v>
      </c>
      <c r="H11" s="19">
        <v>0.74</v>
      </c>
      <c r="I11" s="19"/>
      <c r="J11" s="19">
        <v>1.54</v>
      </c>
      <c r="K11" s="19"/>
      <c r="L11" s="19"/>
      <c r="M11" s="19"/>
      <c r="N11" s="19">
        <v>14.09</v>
      </c>
      <c r="O11" s="19">
        <v>0.37</v>
      </c>
      <c r="P11" s="19">
        <v>0.37</v>
      </c>
      <c r="Q11" s="19">
        <v>1.34</v>
      </c>
      <c r="R11" s="19">
        <v>28.45</v>
      </c>
      <c r="S11" s="19"/>
      <c r="T11" s="19"/>
      <c r="U11" s="13">
        <v>90.56</v>
      </c>
      <c r="V11">
        <v>2.5110785848382124</v>
      </c>
      <c r="W11">
        <v>0.92586418232597223</v>
      </c>
      <c r="X11">
        <v>3.0923905430087453E-2</v>
      </c>
      <c r="Y11">
        <v>0</v>
      </c>
      <c r="Z11">
        <v>0.15554968194410429</v>
      </c>
      <c r="AA11">
        <v>0</v>
      </c>
      <c r="AB11">
        <v>0</v>
      </c>
      <c r="AC11">
        <v>0</v>
      </c>
      <c r="AD11">
        <v>0.65735677285233829</v>
      </c>
      <c r="AE11">
        <v>0.90871697286735642</v>
      </c>
      <c r="AF11">
        <v>2.6858381673083683E-2</v>
      </c>
      <c r="AG11">
        <v>0.17120089385992118</v>
      </c>
      <c r="AH11">
        <v>2.612450624208924</v>
      </c>
      <c r="AI11">
        <v>0</v>
      </c>
      <c r="AJ11">
        <v>0</v>
      </c>
      <c r="AK11" s="18">
        <v>24.449999999999996</v>
      </c>
      <c r="AL11" s="13">
        <v>22.899999999999991</v>
      </c>
      <c r="AM11" s="19">
        <v>46.8</v>
      </c>
      <c r="AN11" s="13">
        <v>28.749999999999996</v>
      </c>
      <c r="AO11" s="19">
        <f>AK11-AL11</f>
        <v>1.5500000000000043</v>
      </c>
      <c r="AQ11" s="36" t="s">
        <v>176</v>
      </c>
    </row>
    <row r="12" spans="1:53" x14ac:dyDescent="0.3">
      <c r="A12" s="68" t="s">
        <v>89</v>
      </c>
      <c r="C12" s="19" t="s">
        <v>115</v>
      </c>
      <c r="D12" s="62">
        <v>6</v>
      </c>
      <c r="F12" s="19">
        <v>28.4</v>
      </c>
      <c r="G12" s="19">
        <v>14.03</v>
      </c>
      <c r="H12" s="19">
        <v>0.6</v>
      </c>
      <c r="I12" s="19"/>
      <c r="J12" s="19">
        <v>5.25</v>
      </c>
      <c r="K12" s="19"/>
      <c r="L12" s="19"/>
      <c r="M12" s="19"/>
      <c r="N12" s="19">
        <v>15.55</v>
      </c>
      <c r="O12" s="19">
        <v>0.21</v>
      </c>
      <c r="P12" s="19">
        <v>0.21</v>
      </c>
      <c r="Q12" s="19"/>
      <c r="R12" s="19">
        <v>30.9</v>
      </c>
      <c r="S12" s="19">
        <v>0.13</v>
      </c>
      <c r="T12" s="19"/>
      <c r="U12" s="13">
        <v>95.279999999999973</v>
      </c>
      <c r="V12">
        <v>2.3633681520495076</v>
      </c>
      <c r="W12">
        <v>0.87835660096501178</v>
      </c>
      <c r="X12">
        <v>2.434637023083417E-2</v>
      </c>
      <c r="Y12">
        <v>0</v>
      </c>
      <c r="Z12">
        <v>0.5149061331850735</v>
      </c>
      <c r="AA12">
        <v>0</v>
      </c>
      <c r="AB12">
        <v>0</v>
      </c>
      <c r="AC12">
        <v>0</v>
      </c>
      <c r="AD12">
        <v>0.45417285679705011</v>
      </c>
      <c r="AE12">
        <v>0.97392668208221012</v>
      </c>
      <c r="AF12">
        <v>1.4801910251750119E-2</v>
      </c>
      <c r="AG12">
        <v>0</v>
      </c>
      <c r="AH12">
        <v>2.7551462326805751</v>
      </c>
      <c r="AI12">
        <v>2.0975061757988776E-2</v>
      </c>
      <c r="AJ12">
        <v>0</v>
      </c>
      <c r="AK12" s="18">
        <v>31.85</v>
      </c>
      <c r="AL12" s="13">
        <v>30.65</v>
      </c>
      <c r="AM12" s="19">
        <v>24.5</v>
      </c>
      <c r="AN12" s="13">
        <v>42.6</v>
      </c>
      <c r="AO12" s="19">
        <f>AK12-AL12</f>
        <v>1.2000000000000028</v>
      </c>
      <c r="AQ12" s="35" t="s">
        <v>177</v>
      </c>
    </row>
    <row r="13" spans="1:53" x14ac:dyDescent="0.3">
      <c r="A13" s="68" t="s">
        <v>89</v>
      </c>
      <c r="C13" s="19" t="s">
        <v>116</v>
      </c>
      <c r="D13" s="62">
        <v>7</v>
      </c>
      <c r="F13" s="19">
        <v>28.2</v>
      </c>
      <c r="G13" s="19">
        <v>12.03</v>
      </c>
      <c r="H13" s="19">
        <v>0.96</v>
      </c>
      <c r="I13" s="19"/>
      <c r="J13" s="19">
        <v>6.47</v>
      </c>
      <c r="K13" s="19"/>
      <c r="L13" s="19"/>
      <c r="M13" s="19"/>
      <c r="N13" s="19">
        <v>18.93</v>
      </c>
      <c r="O13" s="19">
        <v>0.36</v>
      </c>
      <c r="P13" s="19">
        <v>0.36</v>
      </c>
      <c r="Q13" s="19">
        <v>2.0699999999999998</v>
      </c>
      <c r="R13" s="19">
        <v>27.59</v>
      </c>
      <c r="S13" s="19">
        <v>0.14000000000000001</v>
      </c>
      <c r="T13" s="19"/>
      <c r="U13" s="13">
        <v>97.11</v>
      </c>
      <c r="V13">
        <v>2.3249773385808683</v>
      </c>
      <c r="W13">
        <v>0.74616590870683286</v>
      </c>
      <c r="X13">
        <v>3.8593199256505221E-2</v>
      </c>
      <c r="Y13">
        <v>0</v>
      </c>
      <c r="Z13">
        <v>0.62867996341639976</v>
      </c>
      <c r="AA13">
        <v>0</v>
      </c>
      <c r="AB13">
        <v>0</v>
      </c>
      <c r="AC13">
        <v>0</v>
      </c>
      <c r="AD13">
        <v>0.34820167967352555</v>
      </c>
      <c r="AE13">
        <v>1.174226340978374</v>
      </c>
      <c r="AF13">
        <v>2.5139552908994965E-2</v>
      </c>
      <c r="AG13">
        <v>0.25441839403760036</v>
      </c>
      <c r="AH13">
        <v>2.43721842495771</v>
      </c>
      <c r="AI13">
        <v>2.2379197483190422E-2</v>
      </c>
      <c r="AJ13">
        <v>0</v>
      </c>
      <c r="AK13" s="18">
        <v>33.749999999999993</v>
      </c>
      <c r="AL13" s="13">
        <v>31.79999999999999</v>
      </c>
      <c r="AM13" s="19">
        <v>8.6999999999999993</v>
      </c>
      <c r="AN13" s="13">
        <v>56.399999999999991</v>
      </c>
      <c r="AO13" s="19">
        <v>0.05</v>
      </c>
      <c r="AQ13" s="35" t="s">
        <v>167</v>
      </c>
    </row>
    <row r="14" spans="1:53" x14ac:dyDescent="0.3">
      <c r="A14" s="68" t="s">
        <v>89</v>
      </c>
      <c r="C14" s="37" t="s">
        <v>117</v>
      </c>
      <c r="D14" s="62">
        <v>9</v>
      </c>
      <c r="F14" s="19">
        <v>28.09</v>
      </c>
      <c r="G14" s="19">
        <v>12.8</v>
      </c>
      <c r="H14" s="19"/>
      <c r="I14" s="19"/>
      <c r="J14" s="19">
        <v>4.5999999999999996</v>
      </c>
      <c r="K14" s="19"/>
      <c r="L14" s="19"/>
      <c r="M14" s="19"/>
      <c r="N14" s="19">
        <v>18.899999999999999</v>
      </c>
      <c r="O14" s="19">
        <v>0.18</v>
      </c>
      <c r="P14" s="19">
        <v>0.18</v>
      </c>
      <c r="Q14" s="19">
        <v>1.1000000000000001</v>
      </c>
      <c r="R14" s="19">
        <v>30.06</v>
      </c>
      <c r="S14" s="19">
        <v>0.1</v>
      </c>
      <c r="T14" s="19"/>
      <c r="U14" s="13">
        <v>96.01</v>
      </c>
      <c r="V14">
        <v>2.3682330263037978</v>
      </c>
      <c r="W14">
        <v>0.81186313856286552</v>
      </c>
      <c r="X14">
        <v>0</v>
      </c>
      <c r="Y14">
        <v>0</v>
      </c>
      <c r="Z14">
        <v>0.45707371654716128</v>
      </c>
      <c r="AA14">
        <v>0</v>
      </c>
      <c r="AB14">
        <v>0</v>
      </c>
      <c r="AC14">
        <v>0</v>
      </c>
      <c r="AD14">
        <v>0.28089078016498903</v>
      </c>
      <c r="AE14">
        <v>1.1990802569587269</v>
      </c>
      <c r="AF14">
        <v>1.2853773189146454E-2</v>
      </c>
      <c r="AG14">
        <v>0.13825279652511865</v>
      </c>
      <c r="AH14">
        <v>2.7154062085089832</v>
      </c>
      <c r="AI14">
        <v>1.6346303239211702E-2</v>
      </c>
      <c r="AJ14">
        <v>0</v>
      </c>
      <c r="AK14" s="18">
        <v>31.600000000000005</v>
      </c>
      <c r="AL14" s="13">
        <v>31.600000000000005</v>
      </c>
      <c r="AM14" s="19">
        <v>16.3</v>
      </c>
      <c r="AN14" s="13">
        <v>51.2</v>
      </c>
      <c r="AO14" s="19">
        <v>0</v>
      </c>
      <c r="AQ14" s="35" t="s">
        <v>178</v>
      </c>
    </row>
    <row r="15" spans="1:53" x14ac:dyDescent="0.3">
      <c r="A15" s="68" t="s">
        <v>89</v>
      </c>
      <c r="C15" s="19" t="s">
        <v>118</v>
      </c>
      <c r="D15" s="62">
        <v>11</v>
      </c>
      <c r="F15" s="19">
        <v>27</v>
      </c>
      <c r="G15" s="19">
        <v>13.63</v>
      </c>
      <c r="H15" s="19"/>
      <c r="I15" s="19"/>
      <c r="J15" s="19">
        <v>2.21</v>
      </c>
      <c r="K15" s="19"/>
      <c r="L15" s="19"/>
      <c r="M15" s="19"/>
      <c r="N15" s="19">
        <v>25.58</v>
      </c>
      <c r="O15" s="19">
        <v>0.16</v>
      </c>
      <c r="P15" s="19">
        <v>0.2</v>
      </c>
      <c r="Q15" s="19">
        <v>0.12</v>
      </c>
      <c r="R15" s="19">
        <v>33.75</v>
      </c>
      <c r="S15" s="19">
        <v>0.2</v>
      </c>
      <c r="T15" s="19"/>
      <c r="U15" s="13">
        <v>102.85000000000001</v>
      </c>
      <c r="V15">
        <v>2.2498077983889857</v>
      </c>
      <c r="W15">
        <v>0.85443232268942793</v>
      </c>
      <c r="X15">
        <v>0</v>
      </c>
      <c r="Y15">
        <v>0</v>
      </c>
      <c r="Z15">
        <v>0.21703493719027661</v>
      </c>
      <c r="AA15">
        <v>0</v>
      </c>
      <c r="AB15">
        <v>0</v>
      </c>
      <c r="AC15">
        <v>0</v>
      </c>
      <c r="AD15">
        <v>0</v>
      </c>
      <c r="AE15">
        <v>1.6041872366614065</v>
      </c>
      <c r="AF15">
        <v>1.1506339364317057E-2</v>
      </c>
      <c r="AG15">
        <v>1.4906354497909058E-2</v>
      </c>
      <c r="AH15">
        <v>3.013204220879163</v>
      </c>
      <c r="AI15">
        <v>3.2311603168513142E-2</v>
      </c>
      <c r="AJ15">
        <v>0</v>
      </c>
      <c r="AK15" s="18">
        <v>37.5</v>
      </c>
      <c r="AL15" s="13">
        <v>37.5</v>
      </c>
      <c r="AM15" s="19">
        <v>2.7</v>
      </c>
      <c r="AN15" s="13">
        <v>53.55</v>
      </c>
      <c r="AO15" s="19">
        <v>0</v>
      </c>
      <c r="AQ15" s="35" t="s">
        <v>179</v>
      </c>
    </row>
    <row r="16" spans="1:53" x14ac:dyDescent="0.3">
      <c r="A16" s="69" t="s">
        <v>90</v>
      </c>
      <c r="C16" s="19" t="s">
        <v>119</v>
      </c>
      <c r="D16" s="62">
        <v>11</v>
      </c>
      <c r="F16" s="19">
        <v>26.88</v>
      </c>
      <c r="G16" s="19">
        <v>17.3</v>
      </c>
      <c r="H16" s="19"/>
      <c r="I16" s="19"/>
      <c r="J16" s="19">
        <v>2.83</v>
      </c>
      <c r="K16" s="19"/>
      <c r="L16" s="19"/>
      <c r="M16" s="19"/>
      <c r="N16" s="19">
        <v>14.74</v>
      </c>
      <c r="O16" s="19">
        <v>0.01</v>
      </c>
      <c r="P16" s="19">
        <v>0.01</v>
      </c>
      <c r="Q16" s="19">
        <v>0.05</v>
      </c>
      <c r="R16" s="19">
        <v>32.35</v>
      </c>
      <c r="S16" s="19"/>
      <c r="T16" s="19"/>
      <c r="U16" s="13"/>
      <c r="V16">
        <v>2.2824124087734017</v>
      </c>
      <c r="W16">
        <v>1.1051242736753881</v>
      </c>
      <c r="X16">
        <v>0</v>
      </c>
      <c r="Y16">
        <v>0</v>
      </c>
      <c r="Z16">
        <v>0.28320897591362409</v>
      </c>
      <c r="AA16">
        <v>0</v>
      </c>
      <c r="AB16">
        <v>0</v>
      </c>
      <c r="AC16">
        <v>0</v>
      </c>
      <c r="AD16">
        <v>0.43733917446074522</v>
      </c>
      <c r="AE16">
        <v>0.94171765918879591</v>
      </c>
      <c r="AF16" s="59">
        <v>0</v>
      </c>
      <c r="AG16">
        <v>6.3291210977312225E-3</v>
      </c>
      <c r="AH16">
        <v>2.9431491858804915</v>
      </c>
      <c r="AI16">
        <v>0</v>
      </c>
      <c r="AJ16">
        <v>0</v>
      </c>
      <c r="AK16" s="18">
        <v>35.9</v>
      </c>
      <c r="AL16" s="13">
        <v>35.9</v>
      </c>
      <c r="AM16" s="19">
        <v>38.700000000000003</v>
      </c>
      <c r="AN16" s="13">
        <v>25.35</v>
      </c>
      <c r="AO16" s="19">
        <v>0</v>
      </c>
      <c r="AQ16" s="36" t="s">
        <v>180</v>
      </c>
    </row>
    <row r="17" spans="1:43" x14ac:dyDescent="0.3">
      <c r="A17" s="69" t="s">
        <v>91</v>
      </c>
      <c r="C17" s="19" t="s">
        <v>65</v>
      </c>
      <c r="D17" s="62">
        <v>1</v>
      </c>
      <c r="F17" s="19">
        <v>29.77</v>
      </c>
      <c r="G17" s="19">
        <v>15.35</v>
      </c>
      <c r="H17" s="19"/>
      <c r="I17" s="19"/>
      <c r="J17" s="19">
        <v>1.55</v>
      </c>
      <c r="K17" s="19"/>
      <c r="L17" s="19"/>
      <c r="M17" s="19"/>
      <c r="N17" s="19">
        <v>7.25</v>
      </c>
      <c r="O17" s="19">
        <v>13.05</v>
      </c>
      <c r="P17" s="19"/>
      <c r="Q17" s="19"/>
      <c r="R17" s="19">
        <v>32.9</v>
      </c>
      <c r="S17" s="19"/>
      <c r="T17" s="19"/>
      <c r="U17" s="13">
        <f>SUM(F17:T17)</f>
        <v>99.87</v>
      </c>
      <c r="V17">
        <v>2.5259436480415145</v>
      </c>
      <c r="W17">
        <v>0.97983593357792143</v>
      </c>
      <c r="X17">
        <v>0</v>
      </c>
      <c r="Y17">
        <v>0</v>
      </c>
      <c r="Z17">
        <v>0.15500019471033014</v>
      </c>
      <c r="AA17">
        <v>0</v>
      </c>
      <c r="AB17">
        <v>0</v>
      </c>
      <c r="AC17">
        <v>0</v>
      </c>
      <c r="AD17">
        <v>0.51479718412846365</v>
      </c>
      <c r="AE17">
        <v>0.83344064205079793</v>
      </c>
      <c r="AF17">
        <v>0</v>
      </c>
      <c r="AG17">
        <v>0</v>
      </c>
      <c r="AH17">
        <v>2.9909823974909719</v>
      </c>
      <c r="AI17">
        <v>0</v>
      </c>
      <c r="AJ17">
        <v>0</v>
      </c>
      <c r="AK17" s="18">
        <v>23.70000000000001</v>
      </c>
      <c r="AL17" s="13">
        <v>23.70000000000001</v>
      </c>
      <c r="AM17" s="19">
        <v>50.6</v>
      </c>
      <c r="AN17" s="13">
        <v>25.7</v>
      </c>
      <c r="AO17" s="19">
        <v>0</v>
      </c>
      <c r="AQ17" s="36" t="s">
        <v>181</v>
      </c>
    </row>
    <row r="18" spans="1:43" x14ac:dyDescent="0.3">
      <c r="A18" s="69" t="s">
        <v>91</v>
      </c>
      <c r="C18" s="37" t="s">
        <v>70</v>
      </c>
      <c r="D18" s="62">
        <v>2</v>
      </c>
      <c r="F18" s="19">
        <v>27.5</v>
      </c>
      <c r="G18" s="19">
        <v>17.309999999999999</v>
      </c>
      <c r="H18" s="19"/>
      <c r="I18" s="19"/>
      <c r="J18" s="19">
        <v>1.59</v>
      </c>
      <c r="K18" s="19"/>
      <c r="L18" s="19"/>
      <c r="M18" s="19"/>
      <c r="N18" s="19">
        <v>5.92</v>
      </c>
      <c r="O18" s="19">
        <v>14.54</v>
      </c>
      <c r="P18" s="19"/>
      <c r="Q18" s="19">
        <v>0.95</v>
      </c>
      <c r="R18" s="19">
        <v>31.88</v>
      </c>
      <c r="S18" s="19"/>
      <c r="T18" s="19"/>
      <c r="U18" s="13">
        <f t="shared" ref="U18:U20" si="0">SUM(F18:T18)</f>
        <v>99.690000000000012</v>
      </c>
      <c r="V18">
        <v>2.3439019927258151</v>
      </c>
      <c r="W18">
        <v>1.1099514475448851</v>
      </c>
      <c r="X18">
        <v>0</v>
      </c>
      <c r="Y18">
        <v>0</v>
      </c>
      <c r="Z18">
        <v>0.15972011029173697</v>
      </c>
      <c r="AA18">
        <v>0</v>
      </c>
      <c r="AB18">
        <v>0</v>
      </c>
      <c r="AC18">
        <v>0</v>
      </c>
      <c r="AD18">
        <v>0.42176927880252868</v>
      </c>
      <c r="AE18">
        <v>0.93257300916686492</v>
      </c>
      <c r="AF18">
        <v>0</v>
      </c>
      <c r="AG18">
        <v>0.12070879243182916</v>
      </c>
      <c r="AH18">
        <v>2.9113753690363406</v>
      </c>
      <c r="AI18">
        <v>0</v>
      </c>
      <c r="AJ18">
        <v>0</v>
      </c>
      <c r="AK18" s="18">
        <v>32.800000000000004</v>
      </c>
      <c r="AL18" s="13">
        <v>32.800000000000004</v>
      </c>
      <c r="AM18" s="19">
        <v>45.4</v>
      </c>
      <c r="AN18" s="13">
        <v>21.8</v>
      </c>
      <c r="AO18" s="19">
        <v>0</v>
      </c>
      <c r="AQ18" s="35" t="s">
        <v>182</v>
      </c>
    </row>
    <row r="19" spans="1:43" x14ac:dyDescent="0.3">
      <c r="A19" s="69" t="s">
        <v>91</v>
      </c>
      <c r="C19" s="19" t="s">
        <v>120</v>
      </c>
      <c r="D19" s="62">
        <v>4</v>
      </c>
      <c r="F19" s="19">
        <v>30.1</v>
      </c>
      <c r="G19" s="19">
        <v>12.1</v>
      </c>
      <c r="H19" s="19"/>
      <c r="I19" s="19"/>
      <c r="J19" s="19">
        <v>0.5</v>
      </c>
      <c r="K19" s="19"/>
      <c r="L19" s="19"/>
      <c r="M19" s="19"/>
      <c r="N19" s="19">
        <v>3.99</v>
      </c>
      <c r="O19" s="19">
        <v>20.010000000000002</v>
      </c>
      <c r="P19" s="19"/>
      <c r="Q19" s="19">
        <v>0.7</v>
      </c>
      <c r="R19" s="19">
        <v>32.5</v>
      </c>
      <c r="S19" s="19"/>
      <c r="T19" s="19"/>
      <c r="U19" s="13">
        <f t="shared" si="0"/>
        <v>99.9</v>
      </c>
      <c r="V19">
        <v>2.5601519519535687</v>
      </c>
      <c r="W19">
        <v>0.77425635195475695</v>
      </c>
      <c r="X19">
        <v>0</v>
      </c>
      <c r="Y19">
        <v>0</v>
      </c>
      <c r="Z19">
        <v>5.0121605515792943E-2</v>
      </c>
      <c r="AA19">
        <v>0</v>
      </c>
      <c r="AB19">
        <v>0</v>
      </c>
      <c r="AC19">
        <v>0</v>
      </c>
      <c r="AD19">
        <v>0.28385054037528734</v>
      </c>
      <c r="AE19">
        <v>1.2810617866675553</v>
      </c>
      <c r="AF19">
        <v>0</v>
      </c>
      <c r="AG19">
        <v>8.8757657670917228E-2</v>
      </c>
      <c r="AH19">
        <v>2.9618001058621215</v>
      </c>
      <c r="AI19">
        <v>0</v>
      </c>
      <c r="AJ19">
        <v>0</v>
      </c>
      <c r="AK19" s="18">
        <v>21.999999999999996</v>
      </c>
      <c r="AL19" s="13">
        <v>21.999999999999996</v>
      </c>
      <c r="AM19" s="19">
        <v>33.5</v>
      </c>
      <c r="AN19" s="13">
        <v>44.55</v>
      </c>
      <c r="AO19" s="19">
        <v>0</v>
      </c>
      <c r="AQ19" s="35" t="s">
        <v>183</v>
      </c>
    </row>
    <row r="20" spans="1:43" x14ac:dyDescent="0.3">
      <c r="A20" s="69" t="s">
        <v>91</v>
      </c>
      <c r="C20" s="39" t="s">
        <v>120</v>
      </c>
      <c r="D20" s="62">
        <v>5</v>
      </c>
      <c r="F20" s="19">
        <v>29.83</v>
      </c>
      <c r="G20" s="19">
        <v>13.79</v>
      </c>
      <c r="H20" s="19"/>
      <c r="I20" s="19"/>
      <c r="J20" s="19">
        <v>0.3</v>
      </c>
      <c r="K20" s="19"/>
      <c r="L20" s="19"/>
      <c r="M20" s="19"/>
      <c r="N20" s="19">
        <v>7.68</v>
      </c>
      <c r="O20" s="19">
        <v>14.8</v>
      </c>
      <c r="P20" s="19"/>
      <c r="Q20" s="19">
        <v>1.2</v>
      </c>
      <c r="R20" s="19">
        <v>29.86</v>
      </c>
      <c r="S20" s="19"/>
      <c r="T20" s="19"/>
      <c r="U20" s="13">
        <f t="shared" si="0"/>
        <v>97.46</v>
      </c>
      <c r="V20">
        <v>2.5966493908785315</v>
      </c>
      <c r="W20">
        <v>0.90307638530104462</v>
      </c>
      <c r="X20">
        <v>0</v>
      </c>
      <c r="Y20">
        <v>0</v>
      </c>
      <c r="Z20">
        <v>3.07777620419846E-2</v>
      </c>
      <c r="AA20">
        <v>0</v>
      </c>
      <c r="AB20">
        <v>0</v>
      </c>
      <c r="AC20">
        <v>0</v>
      </c>
      <c r="AD20">
        <v>0.55901792515946802</v>
      </c>
      <c r="AE20">
        <v>0.96977068559886193</v>
      </c>
      <c r="AF20">
        <v>0</v>
      </c>
      <c r="AG20">
        <v>0.15572195657725527</v>
      </c>
      <c r="AH20">
        <v>2.7849858944428556</v>
      </c>
      <c r="AI20">
        <v>0</v>
      </c>
      <c r="AJ20">
        <v>0</v>
      </c>
      <c r="AK20" s="18">
        <v>20.150000000000002</v>
      </c>
      <c r="AL20" s="13">
        <v>20.150000000000002</v>
      </c>
      <c r="AM20" s="19">
        <v>50</v>
      </c>
      <c r="AN20" s="13">
        <v>29.849999999999998</v>
      </c>
      <c r="AO20" s="19">
        <v>0</v>
      </c>
      <c r="AQ20" s="35" t="s">
        <v>184</v>
      </c>
    </row>
    <row r="21" spans="1:43" x14ac:dyDescent="0.3">
      <c r="A21" s="18" t="s">
        <v>219</v>
      </c>
      <c r="C21" s="63" t="s">
        <v>217</v>
      </c>
      <c r="D21" s="64" t="s">
        <v>124</v>
      </c>
      <c r="F21" s="38">
        <v>27.25</v>
      </c>
      <c r="G21" s="38">
        <v>15.42</v>
      </c>
      <c r="H21" s="38"/>
      <c r="I21" s="38"/>
      <c r="J21" s="38"/>
      <c r="K21" s="38"/>
      <c r="L21" s="38"/>
      <c r="M21" s="38"/>
      <c r="N21" s="39">
        <v>18.989999999999998</v>
      </c>
      <c r="O21" s="39">
        <v>0.55000000000000004</v>
      </c>
      <c r="P21" s="38">
        <v>0.55000000000000004</v>
      </c>
      <c r="Q21" s="38">
        <v>1.21</v>
      </c>
      <c r="R21" s="38">
        <v>31.68</v>
      </c>
      <c r="S21" s="38"/>
      <c r="T21" s="38"/>
      <c r="U21" s="13">
        <v>95.649999999999991</v>
      </c>
      <c r="V21">
        <v>2.3697980392818634</v>
      </c>
      <c r="W21">
        <v>1.0088564211573314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0.22936183408396307</v>
      </c>
      <c r="AE21">
        <v>1.2426910791216117</v>
      </c>
      <c r="AF21">
        <v>4.0512864532149903E-2</v>
      </c>
      <c r="AG21">
        <v>0.15686958408098237</v>
      </c>
      <c r="AH21">
        <v>2.9519101777420973</v>
      </c>
      <c r="AI21">
        <v>0</v>
      </c>
      <c r="AJ21">
        <v>0</v>
      </c>
      <c r="AK21" s="18">
        <v>31.499999999999993</v>
      </c>
      <c r="AL21" s="13">
        <v>31.499999999999993</v>
      </c>
      <c r="AM21" s="19">
        <v>37.9</v>
      </c>
      <c r="AN21" s="13">
        <v>30.599999999999998</v>
      </c>
      <c r="AO21" s="19">
        <v>0</v>
      </c>
      <c r="AQ21" s="36" t="s">
        <v>185</v>
      </c>
    </row>
    <row r="22" spans="1:43" x14ac:dyDescent="0.3">
      <c r="A22" s="68" t="s">
        <v>218</v>
      </c>
      <c r="C22" s="19" t="s">
        <v>121</v>
      </c>
      <c r="D22" s="64" t="s">
        <v>125</v>
      </c>
      <c r="F22" s="38">
        <v>26.39</v>
      </c>
      <c r="G22" s="38">
        <v>16.77</v>
      </c>
      <c r="H22" s="38"/>
      <c r="I22" s="38"/>
      <c r="J22" s="38">
        <v>0.89</v>
      </c>
      <c r="K22" s="38"/>
      <c r="L22" s="38"/>
      <c r="M22" s="38"/>
      <c r="N22" s="39">
        <v>19.239999999999998</v>
      </c>
      <c r="O22" s="39">
        <v>0.46</v>
      </c>
      <c r="P22" s="38">
        <v>0.46</v>
      </c>
      <c r="Q22" s="38">
        <v>1.31</v>
      </c>
      <c r="R22" s="38">
        <v>31.99</v>
      </c>
      <c r="S22" s="38">
        <v>0.16</v>
      </c>
      <c r="T22" s="38"/>
      <c r="U22" s="13">
        <v>97.669999999999987</v>
      </c>
      <c r="V22">
        <v>2.2644265498462519</v>
      </c>
      <c r="W22">
        <v>1.082560234646551</v>
      </c>
      <c r="X22">
        <v>0</v>
      </c>
      <c r="Y22">
        <v>0</v>
      </c>
      <c r="Z22">
        <v>9.0004573304723362E-2</v>
      </c>
      <c r="AA22">
        <v>0</v>
      </c>
      <c r="AB22">
        <v>0</v>
      </c>
      <c r="AC22">
        <v>0</v>
      </c>
      <c r="AD22">
        <v>0.15167076569623272</v>
      </c>
      <c r="AE22">
        <v>1.2426404869886938</v>
      </c>
      <c r="AF22">
        <v>3.3431981115263236E-2</v>
      </c>
      <c r="AG22">
        <v>0.167570933580348</v>
      </c>
      <c r="AH22">
        <v>2.9410758455429113</v>
      </c>
      <c r="AI22">
        <v>2.6618629279024579E-2</v>
      </c>
      <c r="AJ22">
        <v>0</v>
      </c>
      <c r="AK22" s="18">
        <v>36.800000000000011</v>
      </c>
      <c r="AL22" s="13">
        <v>36.800000000000011</v>
      </c>
      <c r="AM22" s="19">
        <v>32</v>
      </c>
      <c r="AN22" s="13">
        <v>29.849999999999998</v>
      </c>
      <c r="AO22" s="19">
        <v>0</v>
      </c>
      <c r="AQ22" s="39" t="s">
        <v>186</v>
      </c>
    </row>
    <row r="23" spans="1:43" x14ac:dyDescent="0.3">
      <c r="A23" s="68" t="s">
        <v>92</v>
      </c>
      <c r="C23" s="19" t="s">
        <v>121</v>
      </c>
      <c r="D23" s="64" t="s">
        <v>126</v>
      </c>
      <c r="F23" s="38">
        <v>25.47</v>
      </c>
      <c r="G23" s="38">
        <v>16.43</v>
      </c>
      <c r="H23" s="38"/>
      <c r="I23" s="38"/>
      <c r="J23" s="38">
        <v>2.86</v>
      </c>
      <c r="K23" s="38"/>
      <c r="L23" s="38"/>
      <c r="M23" s="38"/>
      <c r="N23" s="39">
        <v>19.989999999999998</v>
      </c>
      <c r="O23" s="39">
        <v>0.45</v>
      </c>
      <c r="P23" s="38">
        <v>0.45</v>
      </c>
      <c r="Q23" s="38">
        <v>1.48</v>
      </c>
      <c r="R23" s="38">
        <v>31.75</v>
      </c>
      <c r="S23" s="38">
        <v>0.21</v>
      </c>
      <c r="T23" s="38"/>
      <c r="U23" s="13">
        <v>99.09</v>
      </c>
      <c r="V23">
        <v>2.1753061657926835</v>
      </c>
      <c r="W23">
        <v>1.0556724039381975</v>
      </c>
      <c r="X23">
        <v>0</v>
      </c>
      <c r="Y23">
        <v>0</v>
      </c>
      <c r="Z23">
        <v>0.28788113195212006</v>
      </c>
      <c r="AA23">
        <v>0</v>
      </c>
      <c r="AB23">
        <v>0</v>
      </c>
      <c r="AC23">
        <v>0</v>
      </c>
      <c r="AD23">
        <v>3.5026241590054422E-2</v>
      </c>
      <c r="AE23">
        <v>1.2849359646296015</v>
      </c>
      <c r="AF23">
        <v>3.2552878163660599E-2</v>
      </c>
      <c r="AG23">
        <v>0.18843505849895259</v>
      </c>
      <c r="AH23">
        <v>2.9054159193912468</v>
      </c>
      <c r="AI23">
        <v>3.4774236043480483E-2</v>
      </c>
      <c r="AJ23">
        <v>0</v>
      </c>
      <c r="AK23" s="18">
        <v>41.250000000000007</v>
      </c>
      <c r="AL23" s="13">
        <v>41.250000000000007</v>
      </c>
      <c r="AM23" s="19">
        <v>19.600000000000001</v>
      </c>
      <c r="AN23" s="13">
        <v>37.4</v>
      </c>
      <c r="AO23" s="19">
        <v>0</v>
      </c>
      <c r="AQ23" s="39" t="s">
        <v>187</v>
      </c>
    </row>
    <row r="24" spans="1:43" x14ac:dyDescent="0.3">
      <c r="A24" s="68" t="s">
        <v>93</v>
      </c>
      <c r="C24" s="19" t="s">
        <v>121</v>
      </c>
      <c r="D24" s="64" t="s">
        <v>127</v>
      </c>
      <c r="F24" s="38">
        <v>25.72</v>
      </c>
      <c r="G24" s="38">
        <v>16</v>
      </c>
      <c r="H24" s="38"/>
      <c r="I24" s="38"/>
      <c r="J24" s="38">
        <v>2.98</v>
      </c>
      <c r="K24" s="38"/>
      <c r="L24" s="38"/>
      <c r="M24" s="38"/>
      <c r="N24" s="39">
        <v>20.07</v>
      </c>
      <c r="O24" s="39">
        <v>0.47</v>
      </c>
      <c r="P24" s="38">
        <v>0.47</v>
      </c>
      <c r="Q24" s="38">
        <v>1.49</v>
      </c>
      <c r="R24" s="38">
        <v>31.63</v>
      </c>
      <c r="S24" s="38">
        <v>0.22</v>
      </c>
      <c r="T24" s="38"/>
      <c r="U24" s="13">
        <v>99.049999999999983</v>
      </c>
      <c r="V24">
        <v>2.1958980216360269</v>
      </c>
      <c r="W24">
        <v>1.0276881420479087</v>
      </c>
      <c r="X24">
        <v>0</v>
      </c>
      <c r="Y24">
        <v>0</v>
      </c>
      <c r="Z24">
        <v>0.29985630836186805</v>
      </c>
      <c r="AA24">
        <v>0</v>
      </c>
      <c r="AB24">
        <v>0</v>
      </c>
      <c r="AC24">
        <v>0</v>
      </c>
      <c r="AD24">
        <v>3.3686824243576538E-2</v>
      </c>
      <c r="AE24">
        <v>1.2893889156097535</v>
      </c>
      <c r="AF24">
        <v>3.3987912713180621E-2</v>
      </c>
      <c r="AG24">
        <v>0.18964265078161918</v>
      </c>
      <c r="AH24">
        <v>2.8934336732665731</v>
      </c>
      <c r="AI24">
        <v>3.6417551339490012E-2</v>
      </c>
      <c r="AJ24">
        <v>0</v>
      </c>
      <c r="AK24" s="18">
        <v>40.199999999999989</v>
      </c>
      <c r="AL24" s="13">
        <v>40.199999999999989</v>
      </c>
      <c r="AM24" s="19">
        <v>18.7</v>
      </c>
      <c r="AN24" s="13">
        <v>39.25</v>
      </c>
      <c r="AO24" s="19">
        <v>0</v>
      </c>
      <c r="AQ24" s="39" t="s">
        <v>168</v>
      </c>
    </row>
    <row r="25" spans="1:43" x14ac:dyDescent="0.3">
      <c r="A25" s="68" t="s">
        <v>94</v>
      </c>
      <c r="C25" s="39" t="s">
        <v>122</v>
      </c>
      <c r="D25" s="62" t="s">
        <v>128</v>
      </c>
      <c r="F25" s="19">
        <v>26.9</v>
      </c>
      <c r="G25" s="19">
        <v>18.510000000000002</v>
      </c>
      <c r="H25" s="19">
        <v>1.48</v>
      </c>
      <c r="I25" s="19"/>
      <c r="J25" s="19">
        <v>0.97</v>
      </c>
      <c r="K25" s="19"/>
      <c r="L25" s="19"/>
      <c r="M25" s="19"/>
      <c r="N25" s="19">
        <v>13.42</v>
      </c>
      <c r="O25" s="19">
        <v>0.23</v>
      </c>
      <c r="P25" s="19">
        <v>0.23</v>
      </c>
      <c r="Q25" s="19">
        <v>0.87</v>
      </c>
      <c r="R25" s="19">
        <v>31.35</v>
      </c>
      <c r="S25" s="19"/>
      <c r="T25" s="19"/>
      <c r="U25" s="13">
        <v>98.95999999999998</v>
      </c>
      <c r="V25">
        <v>2.317502611723091</v>
      </c>
      <c r="W25">
        <v>1.199705170587452</v>
      </c>
      <c r="X25">
        <v>6.2172681729982637E-2</v>
      </c>
      <c r="Y25">
        <v>0</v>
      </c>
      <c r="Z25">
        <v>9.8490741971655402E-2</v>
      </c>
      <c r="AA25">
        <v>0</v>
      </c>
      <c r="AB25">
        <v>0</v>
      </c>
      <c r="AC25">
        <v>0</v>
      </c>
      <c r="AD25">
        <v>0.56055164699813564</v>
      </c>
      <c r="AE25">
        <v>0.74037582934072843</v>
      </c>
      <c r="AF25">
        <v>1.6783449315575946E-2</v>
      </c>
      <c r="AG25">
        <v>0.11173667672561224</v>
      </c>
      <c r="AH25">
        <v>2.8938674419110488</v>
      </c>
      <c r="AI25">
        <v>0</v>
      </c>
      <c r="AJ25">
        <v>0</v>
      </c>
      <c r="AK25" s="18">
        <v>34.099999999999994</v>
      </c>
      <c r="AL25" s="13">
        <v>30.999999999999993</v>
      </c>
      <c r="AM25" s="19">
        <v>58.199999999999996</v>
      </c>
      <c r="AN25" s="13">
        <v>7.8</v>
      </c>
      <c r="AO25" s="19">
        <v>0</v>
      </c>
      <c r="AQ25" s="36" t="s">
        <v>188</v>
      </c>
    </row>
    <row r="26" spans="1:43" x14ac:dyDescent="0.3">
      <c r="A26" s="68" t="s">
        <v>94</v>
      </c>
      <c r="C26" s="19" t="s">
        <v>122</v>
      </c>
      <c r="D26" s="62">
        <v>4</v>
      </c>
      <c r="F26" s="19">
        <v>29.18</v>
      </c>
      <c r="G26" s="19">
        <v>12.87</v>
      </c>
      <c r="H26" s="19">
        <v>1</v>
      </c>
      <c r="I26" s="19"/>
      <c r="J26" s="19">
        <v>4.3600000000000003</v>
      </c>
      <c r="K26" s="19"/>
      <c r="L26" s="19"/>
      <c r="M26" s="19"/>
      <c r="N26" s="19">
        <v>13.06</v>
      </c>
      <c r="O26" s="19">
        <v>0.15</v>
      </c>
      <c r="P26" s="19">
        <v>0.15</v>
      </c>
      <c r="Q26" s="19">
        <v>0.68</v>
      </c>
      <c r="R26" s="19">
        <v>32.72</v>
      </c>
      <c r="S26" s="19"/>
      <c r="T26" s="19"/>
      <c r="U26" s="13">
        <v>99.169999999999987</v>
      </c>
      <c r="V26">
        <v>2.4660844983127426</v>
      </c>
      <c r="W26">
        <v>0.81827893681077013</v>
      </c>
      <c r="X26">
        <v>4.1209049594890378E-2</v>
      </c>
      <c r="Y26">
        <v>0</v>
      </c>
      <c r="Z26">
        <v>0.43427504866939071</v>
      </c>
      <c r="AA26">
        <v>0</v>
      </c>
      <c r="AB26">
        <v>0</v>
      </c>
      <c r="AC26">
        <v>0</v>
      </c>
      <c r="AD26">
        <v>0.58310222411872581</v>
      </c>
      <c r="AE26">
        <v>0.70338964192995013</v>
      </c>
      <c r="AF26">
        <v>1.0737405580031263E-2</v>
      </c>
      <c r="AG26">
        <v>8.5672240350097156E-2</v>
      </c>
      <c r="AH26">
        <v>2.9628461246153277</v>
      </c>
      <c r="AI26">
        <v>0</v>
      </c>
      <c r="AJ26">
        <v>0</v>
      </c>
      <c r="AK26" s="18">
        <v>26.699999999999989</v>
      </c>
      <c r="AL26" s="13">
        <v>24.649999999999991</v>
      </c>
      <c r="AM26" s="19">
        <v>53.7</v>
      </c>
      <c r="AN26" s="13">
        <v>30.2</v>
      </c>
      <c r="AO26" s="19">
        <v>0</v>
      </c>
      <c r="AQ26" s="35" t="s">
        <v>189</v>
      </c>
    </row>
    <row r="27" spans="1:43" x14ac:dyDescent="0.3">
      <c r="A27" s="68" t="s">
        <v>94</v>
      </c>
      <c r="C27" s="19" t="s">
        <v>122</v>
      </c>
      <c r="D27" s="62">
        <v>5</v>
      </c>
      <c r="F27" s="19">
        <v>28.7</v>
      </c>
      <c r="G27" s="19">
        <v>19.07</v>
      </c>
      <c r="H27" s="19">
        <v>0.02</v>
      </c>
      <c r="I27" s="19"/>
      <c r="J27" s="19">
        <v>1.02</v>
      </c>
      <c r="K27" s="19"/>
      <c r="L27" s="19"/>
      <c r="M27" s="19"/>
      <c r="N27" s="19">
        <v>11.22</v>
      </c>
      <c r="O27" s="19">
        <v>0.01</v>
      </c>
      <c r="P27" s="19">
        <v>0.01</v>
      </c>
      <c r="Q27" s="19">
        <v>0.31</v>
      </c>
      <c r="R27" s="19">
        <v>32.22</v>
      </c>
      <c r="S27" s="19"/>
      <c r="T27" s="19"/>
      <c r="U27" s="13">
        <v>97.58</v>
      </c>
      <c r="V27">
        <v>2.455331228960945</v>
      </c>
      <c r="W27">
        <v>1.2273800036129083</v>
      </c>
      <c r="X27" s="16">
        <v>0</v>
      </c>
      <c r="Y27">
        <v>0</v>
      </c>
      <c r="Z27">
        <v>0.1028452137837592</v>
      </c>
      <c r="AA27">
        <v>0</v>
      </c>
      <c r="AB27">
        <v>0</v>
      </c>
      <c r="AC27">
        <v>0</v>
      </c>
      <c r="AD27">
        <v>0.69115173245390404</v>
      </c>
      <c r="AE27">
        <v>0.5291979880274793</v>
      </c>
      <c r="AF27">
        <v>7.2462551821342455E-4</v>
      </c>
      <c r="AG27">
        <v>3.9536519101553563E-2</v>
      </c>
      <c r="AH27">
        <v>2.9534312324864951</v>
      </c>
      <c r="AI27">
        <v>0</v>
      </c>
      <c r="AJ27">
        <v>0</v>
      </c>
      <c r="AK27" s="18">
        <v>27.249999999999996</v>
      </c>
      <c r="AL27" s="13">
        <v>27.199999999999996</v>
      </c>
      <c r="AM27" s="19">
        <v>68.5</v>
      </c>
      <c r="AN27" s="13">
        <v>4.3499999999999996</v>
      </c>
      <c r="AO27" s="19">
        <v>0.05</v>
      </c>
      <c r="AQ27" s="35" t="s">
        <v>190</v>
      </c>
    </row>
    <row r="28" spans="1:43" x14ac:dyDescent="0.3">
      <c r="A28" s="68" t="s">
        <v>94</v>
      </c>
      <c r="C28" s="19" t="s">
        <v>122</v>
      </c>
      <c r="D28" s="62">
        <v>6</v>
      </c>
      <c r="F28" s="19">
        <v>28.6</v>
      </c>
      <c r="G28" s="19">
        <v>19.57</v>
      </c>
      <c r="H28" s="19">
        <v>0.03</v>
      </c>
      <c r="I28" s="19"/>
      <c r="J28" s="19">
        <v>0.1</v>
      </c>
      <c r="K28" s="19"/>
      <c r="L28" s="19"/>
      <c r="M28" s="19"/>
      <c r="N28" s="19">
        <v>11.77</v>
      </c>
      <c r="O28" s="19">
        <v>0.01</v>
      </c>
      <c r="P28" s="19">
        <v>0.01</v>
      </c>
      <c r="Q28" s="19">
        <v>0.22</v>
      </c>
      <c r="R28" s="19">
        <v>32.53</v>
      </c>
      <c r="S28" s="19"/>
      <c r="T28" s="19"/>
      <c r="U28" s="13">
        <v>97.84</v>
      </c>
      <c r="V28">
        <v>2.449311386230681</v>
      </c>
      <c r="W28">
        <v>1.2608660571906625</v>
      </c>
      <c r="X28">
        <v>1.2527636856231501E-3</v>
      </c>
      <c r="Y28">
        <v>0</v>
      </c>
      <c r="Z28">
        <v>1.0093311832413528E-2</v>
      </c>
      <c r="AA28">
        <v>0</v>
      </c>
      <c r="AB28">
        <v>0</v>
      </c>
      <c r="AC28">
        <v>0</v>
      </c>
      <c r="AD28">
        <v>0.70046252735553782</v>
      </c>
      <c r="AE28">
        <v>0.56519165074549604</v>
      </c>
      <c r="AF28">
        <v>7.2537636599005794E-4</v>
      </c>
      <c r="AG28">
        <v>2.8087248371374624E-2</v>
      </c>
      <c r="AH28">
        <v>2.9849369898263021</v>
      </c>
      <c r="AI28">
        <v>0</v>
      </c>
      <c r="AJ28">
        <v>0</v>
      </c>
      <c r="AK28" s="18">
        <v>27.550000000000008</v>
      </c>
      <c r="AL28" s="13">
        <v>27.500000000000007</v>
      </c>
      <c r="AM28" s="19">
        <v>71.000000000000014</v>
      </c>
      <c r="AN28" s="13">
        <v>1.4000000000000001</v>
      </c>
      <c r="AO28" s="19">
        <v>0.05</v>
      </c>
      <c r="AQ28" s="35" t="s">
        <v>191</v>
      </c>
    </row>
    <row r="29" spans="1:43" x14ac:dyDescent="0.3">
      <c r="A29" s="68" t="s">
        <v>147</v>
      </c>
      <c r="C29" s="19" t="s">
        <v>121</v>
      </c>
      <c r="D29" s="61" t="s">
        <v>129</v>
      </c>
      <c r="F29" s="40">
        <v>27.39</v>
      </c>
      <c r="G29" s="40">
        <v>13.52</v>
      </c>
      <c r="H29" s="40">
        <v>2.88</v>
      </c>
      <c r="I29" s="40"/>
      <c r="J29" s="40">
        <v>2.48</v>
      </c>
      <c r="K29" s="40"/>
      <c r="L29" s="40"/>
      <c r="M29" s="40"/>
      <c r="N29" s="19">
        <v>17.05</v>
      </c>
      <c r="O29" s="19">
        <v>0.27</v>
      </c>
      <c r="P29" s="40">
        <v>0.27</v>
      </c>
      <c r="Q29" s="40">
        <v>1.28</v>
      </c>
      <c r="R29" s="40">
        <v>31.71</v>
      </c>
      <c r="S29" s="40">
        <v>0.08</v>
      </c>
      <c r="T29" s="40"/>
      <c r="U29" s="24">
        <v>98.929999999999993</v>
      </c>
      <c r="V29">
        <v>2.3428370617264145</v>
      </c>
      <c r="W29">
        <v>0.8700153288694592</v>
      </c>
      <c r="X29">
        <v>0.12011921183336721</v>
      </c>
      <c r="Y29">
        <v>0</v>
      </c>
      <c r="Z29">
        <v>0.25001004416846601</v>
      </c>
      <c r="AA29">
        <v>0</v>
      </c>
      <c r="AB29">
        <v>0</v>
      </c>
      <c r="AC29">
        <v>0</v>
      </c>
      <c r="AD29">
        <v>0.21749777063610837</v>
      </c>
      <c r="AE29">
        <v>1.0973141837995164</v>
      </c>
      <c r="AF29">
        <v>1.9561369227265507E-2</v>
      </c>
      <c r="AG29">
        <v>0.16321819416353378</v>
      </c>
      <c r="AH29">
        <v>2.9061594027494033</v>
      </c>
      <c r="AI29">
        <v>1.3267432826466398E-2</v>
      </c>
      <c r="AJ29">
        <v>0</v>
      </c>
      <c r="AK29" s="18">
        <v>32.85</v>
      </c>
      <c r="AL29" s="13">
        <v>26.85</v>
      </c>
      <c r="AM29" s="19">
        <v>31.900000000000002</v>
      </c>
      <c r="AN29" s="13">
        <v>34.5</v>
      </c>
      <c r="AO29" s="19">
        <v>0.06</v>
      </c>
      <c r="AQ29" s="36" t="s">
        <v>192</v>
      </c>
    </row>
    <row r="30" spans="1:43" x14ac:dyDescent="0.3">
      <c r="A30" s="68" t="s">
        <v>147</v>
      </c>
      <c r="C30" s="19" t="s">
        <v>121</v>
      </c>
      <c r="D30" s="61" t="s">
        <v>130</v>
      </c>
      <c r="F30" s="40">
        <v>26.89</v>
      </c>
      <c r="G30" s="40">
        <v>15.52</v>
      </c>
      <c r="H30" s="40">
        <v>2.31</v>
      </c>
      <c r="I30" s="40"/>
      <c r="J30" s="40">
        <v>1.49</v>
      </c>
      <c r="K30" s="40"/>
      <c r="L30" s="40"/>
      <c r="M30" s="40"/>
      <c r="N30" s="19">
        <v>17.170000000000002</v>
      </c>
      <c r="O30" s="19">
        <v>0.31</v>
      </c>
      <c r="P30" s="40">
        <v>0.31</v>
      </c>
      <c r="Q30" s="40">
        <v>1.1000000000000001</v>
      </c>
      <c r="R30" s="40">
        <v>31.79</v>
      </c>
      <c r="S30" s="40">
        <v>0.32</v>
      </c>
      <c r="T30" s="40"/>
      <c r="U30" s="24">
        <v>99.20999999999998</v>
      </c>
      <c r="V30">
        <v>2.3022856635788247</v>
      </c>
      <c r="W30">
        <v>0.99967834250422238</v>
      </c>
      <c r="X30">
        <v>9.6438471765266404E-2</v>
      </c>
      <c r="Y30">
        <v>0</v>
      </c>
      <c r="Z30">
        <v>0.15035241145211128</v>
      </c>
      <c r="AA30">
        <v>0</v>
      </c>
      <c r="AB30">
        <v>0</v>
      </c>
      <c r="AC30">
        <v>0</v>
      </c>
      <c r="AD30">
        <v>0.21297976026446236</v>
      </c>
      <c r="AE30">
        <v>1.1059635105796572</v>
      </c>
      <c r="AF30">
        <v>2.2480995250422058E-2</v>
      </c>
      <c r="AG30">
        <v>0.14040081785513514</v>
      </c>
      <c r="AH30">
        <v>2.916299149021508</v>
      </c>
      <c r="AI30">
        <v>5.3120877728389762E-2</v>
      </c>
      <c r="AJ30">
        <v>0</v>
      </c>
      <c r="AK30" s="18">
        <v>34.9</v>
      </c>
      <c r="AL30" s="13">
        <v>30.099999999999998</v>
      </c>
      <c r="AM30" s="19">
        <v>34.5</v>
      </c>
      <c r="AN30" s="13">
        <v>27.950000000000003</v>
      </c>
      <c r="AO30" s="19">
        <f>AK30-AL30</f>
        <v>4.8000000000000007</v>
      </c>
      <c r="AQ30" s="35" t="s">
        <v>193</v>
      </c>
    </row>
    <row r="31" spans="1:43" x14ac:dyDescent="0.3">
      <c r="A31" s="68" t="s">
        <v>147</v>
      </c>
      <c r="C31" s="19" t="s">
        <v>121</v>
      </c>
      <c r="D31" s="61" t="s">
        <v>131</v>
      </c>
      <c r="F31" s="40">
        <v>27.11</v>
      </c>
      <c r="G31" s="40">
        <v>15.02</v>
      </c>
      <c r="H31" s="40">
        <v>1.93</v>
      </c>
      <c r="I31" s="40"/>
      <c r="J31" s="40">
        <v>2.2000000000000002</v>
      </c>
      <c r="K31" s="40"/>
      <c r="L31" s="40"/>
      <c r="M31" s="40"/>
      <c r="N31" s="19">
        <v>17.03</v>
      </c>
      <c r="O31" s="19">
        <v>0.28000000000000003</v>
      </c>
      <c r="P31" s="40">
        <v>0.28000000000000003</v>
      </c>
      <c r="Q31" s="40">
        <v>1.23</v>
      </c>
      <c r="R31" s="40">
        <v>31.86</v>
      </c>
      <c r="S31" s="40">
        <v>0.14000000000000001</v>
      </c>
      <c r="T31" s="40"/>
      <c r="U31" s="24">
        <v>99.08</v>
      </c>
      <c r="V31">
        <v>2.3112744654823301</v>
      </c>
      <c r="W31">
        <v>0.96336773309738466</v>
      </c>
      <c r="X31">
        <v>8.0232300619961519E-2</v>
      </c>
      <c r="Y31">
        <v>0</v>
      </c>
      <c r="Z31">
        <v>0.22105503290995776</v>
      </c>
      <c r="AA31">
        <v>0</v>
      </c>
      <c r="AB31">
        <v>0</v>
      </c>
      <c r="AC31">
        <v>0</v>
      </c>
      <c r="AD31">
        <v>0.22172293119046355</v>
      </c>
      <c r="AE31">
        <v>1.092337755934959</v>
      </c>
      <c r="AF31">
        <v>2.0219269837093993E-2</v>
      </c>
      <c r="AG31">
        <v>0.15632760009006427</v>
      </c>
      <c r="AH31">
        <v>2.9103211235935165</v>
      </c>
      <c r="AI31">
        <v>2.3141787244269792E-2</v>
      </c>
      <c r="AJ31">
        <v>0</v>
      </c>
      <c r="AK31" s="18">
        <v>34.450000000000003</v>
      </c>
      <c r="AL31" s="13">
        <v>30.450000000000006</v>
      </c>
      <c r="AM31" s="19">
        <v>33.099999999999994</v>
      </c>
      <c r="AN31" s="13">
        <v>31.25</v>
      </c>
      <c r="AO31" s="19">
        <f>AK31-AL31</f>
        <v>3.9999999999999964</v>
      </c>
      <c r="AQ31" s="35" t="s">
        <v>194</v>
      </c>
    </row>
    <row r="32" spans="1:43" x14ac:dyDescent="0.3">
      <c r="A32" s="68" t="s">
        <v>147</v>
      </c>
      <c r="C32" s="19" t="s">
        <v>65</v>
      </c>
      <c r="D32" s="61" t="s">
        <v>132</v>
      </c>
      <c r="F32" s="40">
        <v>26.29</v>
      </c>
      <c r="G32" s="40">
        <v>15.74</v>
      </c>
      <c r="H32" s="40">
        <v>1.39</v>
      </c>
      <c r="I32" s="40"/>
      <c r="J32" s="40">
        <v>1.53</v>
      </c>
      <c r="K32" s="40"/>
      <c r="L32" s="40"/>
      <c r="M32" s="40"/>
      <c r="N32" s="19">
        <v>17.43</v>
      </c>
      <c r="O32" s="19">
        <v>0.44</v>
      </c>
      <c r="P32" s="40">
        <v>0.44</v>
      </c>
      <c r="Q32" s="40">
        <v>1.22</v>
      </c>
      <c r="R32" s="40">
        <v>31.63</v>
      </c>
      <c r="S32" s="40">
        <v>0.09</v>
      </c>
      <c r="T32" s="40"/>
      <c r="U32" s="24">
        <v>98.2</v>
      </c>
      <c r="V32">
        <v>2.2770466087881274</v>
      </c>
      <c r="W32">
        <v>1.0256193874666888</v>
      </c>
      <c r="X32">
        <v>5.8703780051053867E-2</v>
      </c>
      <c r="Y32">
        <v>0</v>
      </c>
      <c r="Z32">
        <v>0.15618110372606095</v>
      </c>
      <c r="AA32">
        <v>0</v>
      </c>
      <c r="AB32">
        <v>0</v>
      </c>
      <c r="AC32">
        <v>0</v>
      </c>
      <c r="AD32">
        <v>0.20603045628520983</v>
      </c>
      <c r="AE32">
        <v>1.1361930402972904</v>
      </c>
      <c r="AF32">
        <v>3.2278953316299618E-2</v>
      </c>
      <c r="AG32">
        <v>0.15752508056030837</v>
      </c>
      <c r="AH32">
        <v>2.9353078928738645</v>
      </c>
      <c r="AI32">
        <v>1.5113696635096052E-2</v>
      </c>
      <c r="AJ32">
        <v>0</v>
      </c>
      <c r="AK32" s="18">
        <v>36.149999999999991</v>
      </c>
      <c r="AL32" s="13">
        <v>33.199999999999996</v>
      </c>
      <c r="AM32" s="19">
        <v>34.699999999999996</v>
      </c>
      <c r="AN32" s="13">
        <v>28.449999999999996</v>
      </c>
      <c r="AO32" s="19">
        <f t="shared" ref="AO32:AO40" si="1">AK32-AL32</f>
        <v>2.9499999999999957</v>
      </c>
      <c r="AQ32" s="35" t="s">
        <v>195</v>
      </c>
    </row>
    <row r="33" spans="1:43" x14ac:dyDescent="0.3">
      <c r="A33" s="68" t="s">
        <v>147</v>
      </c>
      <c r="C33" s="19" t="s">
        <v>65</v>
      </c>
      <c r="D33" s="61" t="s">
        <v>133</v>
      </c>
      <c r="F33" s="40">
        <v>26.16</v>
      </c>
      <c r="G33" s="40">
        <v>16.52</v>
      </c>
      <c r="H33" s="40">
        <v>1.31</v>
      </c>
      <c r="I33" s="40"/>
      <c r="J33" s="40">
        <v>1.6</v>
      </c>
      <c r="K33" s="40"/>
      <c r="L33" s="40"/>
      <c r="M33" s="40"/>
      <c r="N33" s="19">
        <v>17.07</v>
      </c>
      <c r="O33" s="19">
        <v>0.48</v>
      </c>
      <c r="P33" s="40">
        <v>0.48</v>
      </c>
      <c r="Q33" s="40">
        <v>1.21</v>
      </c>
      <c r="R33" s="40">
        <v>31.54</v>
      </c>
      <c r="S33" s="40">
        <v>0.09</v>
      </c>
      <c r="T33" s="40"/>
      <c r="U33" s="24">
        <v>98.460000000000008</v>
      </c>
      <c r="V33">
        <v>2.2499862278869678</v>
      </c>
      <c r="W33">
        <v>1.0689375238612346</v>
      </c>
      <c r="X33">
        <v>5.4939328715238392E-2</v>
      </c>
      <c r="Y33">
        <v>0</v>
      </c>
      <c r="Z33">
        <v>0.16218766654367817</v>
      </c>
      <c r="AA33">
        <v>0</v>
      </c>
      <c r="AB33">
        <v>0</v>
      </c>
      <c r="AC33">
        <v>0</v>
      </c>
      <c r="AD33">
        <v>0.24718997503133106</v>
      </c>
      <c r="AE33">
        <v>1.1050944719946556</v>
      </c>
      <c r="AF33">
        <v>3.4967838738931133E-2</v>
      </c>
      <c r="AG33">
        <v>0.1551443756607373</v>
      </c>
      <c r="AH33">
        <v>2.9065442921020113</v>
      </c>
      <c r="AI33">
        <v>1.5008299465215463E-2</v>
      </c>
      <c r="AJ33">
        <v>0</v>
      </c>
      <c r="AK33" s="18">
        <v>37.5</v>
      </c>
      <c r="AL33" s="13">
        <v>34.75</v>
      </c>
      <c r="AM33" s="19">
        <v>35.9</v>
      </c>
      <c r="AN33" s="13">
        <v>25.85</v>
      </c>
      <c r="AO33" s="19">
        <f t="shared" si="1"/>
        <v>2.75</v>
      </c>
      <c r="AQ33" s="35" t="s">
        <v>196</v>
      </c>
    </row>
    <row r="34" spans="1:43" x14ac:dyDescent="0.3">
      <c r="A34" s="68" t="s">
        <v>147</v>
      </c>
      <c r="C34" s="19" t="s">
        <v>65</v>
      </c>
      <c r="D34" s="61" t="s">
        <v>134</v>
      </c>
      <c r="F34" s="40">
        <v>26.22</v>
      </c>
      <c r="G34" s="40">
        <v>16.239999999999998</v>
      </c>
      <c r="H34" s="40">
        <v>1.34</v>
      </c>
      <c r="I34" s="40"/>
      <c r="J34" s="40">
        <v>1.55</v>
      </c>
      <c r="K34" s="40"/>
      <c r="L34" s="40"/>
      <c r="M34" s="40"/>
      <c r="N34" s="19">
        <v>17.18</v>
      </c>
      <c r="O34" s="19">
        <v>0.47</v>
      </c>
      <c r="P34" s="40">
        <v>0.47</v>
      </c>
      <c r="Q34" s="40">
        <v>1.23</v>
      </c>
      <c r="R34" s="40">
        <v>31.53</v>
      </c>
      <c r="S34" s="40">
        <v>0.12</v>
      </c>
      <c r="T34" s="40"/>
      <c r="U34" s="13">
        <v>96.35</v>
      </c>
      <c r="V34">
        <v>2.2626913477196173</v>
      </c>
      <c r="W34">
        <v>1.0543354603200925</v>
      </c>
      <c r="X34">
        <v>5.6385490142260145E-2</v>
      </c>
      <c r="Y34">
        <v>0</v>
      </c>
      <c r="Z34">
        <v>0.15764494511284338</v>
      </c>
      <c r="AA34">
        <v>0</v>
      </c>
      <c r="AB34">
        <v>0</v>
      </c>
      <c r="AC34">
        <v>0</v>
      </c>
      <c r="AD34">
        <v>0.22532250108744034</v>
      </c>
      <c r="AE34">
        <v>1.1156084715647085</v>
      </c>
      <c r="AF34">
        <v>3.4353889931702769E-2</v>
      </c>
      <c r="AG34">
        <v>0.15823636064036045</v>
      </c>
      <c r="AH34">
        <v>2.9153435204394786</v>
      </c>
      <c r="AI34">
        <v>2.0078013041497863E-2</v>
      </c>
      <c r="AJ34">
        <v>0</v>
      </c>
      <c r="AK34" s="18">
        <v>36.850000000000009</v>
      </c>
      <c r="AL34" s="13">
        <v>34.050000000000004</v>
      </c>
      <c r="AM34" s="19">
        <v>35.299999999999997</v>
      </c>
      <c r="AN34" s="13">
        <v>26.8</v>
      </c>
      <c r="AO34" s="19">
        <f t="shared" si="1"/>
        <v>2.8000000000000043</v>
      </c>
      <c r="AQ34" s="35" t="s">
        <v>197</v>
      </c>
    </row>
    <row r="35" spans="1:43" x14ac:dyDescent="0.3">
      <c r="A35" s="70" t="s">
        <v>95</v>
      </c>
      <c r="C35" s="19" t="s">
        <v>121</v>
      </c>
      <c r="D35" s="61" t="s">
        <v>135</v>
      </c>
      <c r="F35" s="40">
        <v>25.4</v>
      </c>
      <c r="G35" s="40">
        <v>17.8</v>
      </c>
      <c r="H35" s="40"/>
      <c r="I35" s="40"/>
      <c r="J35" s="40">
        <v>3.26</v>
      </c>
      <c r="K35" s="40"/>
      <c r="L35" s="40"/>
      <c r="M35" s="40">
        <v>0.59</v>
      </c>
      <c r="N35" s="19">
        <v>17.3</v>
      </c>
      <c r="O35" s="19">
        <v>0.46</v>
      </c>
      <c r="P35" s="40">
        <v>0.46</v>
      </c>
      <c r="Q35" s="40">
        <v>1.28</v>
      </c>
      <c r="R35" s="40">
        <v>31.4</v>
      </c>
      <c r="S35" s="40">
        <v>0.16</v>
      </c>
      <c r="T35" s="40"/>
      <c r="U35" s="13">
        <v>98.109999999999985</v>
      </c>
      <c r="V35">
        <v>2.1479007263063883</v>
      </c>
      <c r="W35">
        <v>1.1324020585137249</v>
      </c>
      <c r="X35">
        <v>0</v>
      </c>
      <c r="Y35">
        <v>0</v>
      </c>
      <c r="Z35">
        <v>0.32490306699174493</v>
      </c>
      <c r="AA35">
        <v>0</v>
      </c>
      <c r="AB35">
        <v>0</v>
      </c>
      <c r="AC35">
        <v>4.0001505785585041E-2</v>
      </c>
      <c r="AD35">
        <v>0.1885215417536758</v>
      </c>
      <c r="AE35">
        <v>1.1007228194544103</v>
      </c>
      <c r="AF35">
        <v>3.294759759068714E-2</v>
      </c>
      <c r="AG35">
        <v>0.16136115857175515</v>
      </c>
      <c r="AH35">
        <v>2.8450065631600623</v>
      </c>
      <c r="AI35">
        <v>2.6232961871965894E-2</v>
      </c>
      <c r="AJ35">
        <v>0</v>
      </c>
      <c r="AK35" s="18">
        <v>42.599999999999994</v>
      </c>
      <c r="AL35" s="13">
        <v>42.599999999999994</v>
      </c>
      <c r="AM35" s="19">
        <v>25.4</v>
      </c>
      <c r="AN35" s="13">
        <v>28.7</v>
      </c>
      <c r="AO35" s="19">
        <f t="shared" si="1"/>
        <v>0</v>
      </c>
      <c r="AQ35" s="36" t="s">
        <v>198</v>
      </c>
    </row>
    <row r="36" spans="1:43" x14ac:dyDescent="0.3">
      <c r="A36" s="68" t="s">
        <v>96</v>
      </c>
      <c r="C36" s="19" t="s">
        <v>121</v>
      </c>
      <c r="D36" s="61" t="s">
        <v>136</v>
      </c>
      <c r="F36" s="40">
        <v>24.7</v>
      </c>
      <c r="G36" s="40">
        <v>17.5</v>
      </c>
      <c r="H36" s="40">
        <v>0.8</v>
      </c>
      <c r="I36" s="40"/>
      <c r="J36" s="40">
        <v>3.57</v>
      </c>
      <c r="K36" s="40"/>
      <c r="L36" s="40"/>
      <c r="M36" s="40">
        <v>0.52</v>
      </c>
      <c r="N36" s="19">
        <v>17.68</v>
      </c>
      <c r="O36" s="19">
        <v>0.33</v>
      </c>
      <c r="P36" s="40">
        <v>0.33</v>
      </c>
      <c r="Q36" s="40">
        <v>1.42</v>
      </c>
      <c r="R36" s="40">
        <v>31.7</v>
      </c>
      <c r="S36" s="40">
        <v>0.1</v>
      </c>
      <c r="T36" s="40"/>
      <c r="U36" s="13">
        <v>98.65</v>
      </c>
      <c r="V36">
        <v>2.096630849584685</v>
      </c>
      <c r="W36">
        <v>1.1175403859025992</v>
      </c>
      <c r="X36">
        <v>3.311196377012595E-2</v>
      </c>
      <c r="Y36">
        <v>0</v>
      </c>
      <c r="Z36">
        <v>0.35714860422100703</v>
      </c>
      <c r="AA36">
        <v>0</v>
      </c>
      <c r="AB36">
        <v>0</v>
      </c>
      <c r="AC36">
        <v>3.5389318713951581E-2</v>
      </c>
      <c r="AD36">
        <v>0.12786762395295637</v>
      </c>
      <c r="AE36">
        <v>1.1293534821575943</v>
      </c>
      <c r="AF36">
        <v>2.372599264305468E-2</v>
      </c>
      <c r="AG36">
        <v>0.17968917235897125</v>
      </c>
      <c r="AH36">
        <v>2.8830848030876792</v>
      </c>
      <c r="AI36">
        <v>1.6457803607376462E-2</v>
      </c>
      <c r="AJ36">
        <v>0</v>
      </c>
      <c r="AK36" s="18">
        <v>45.15</v>
      </c>
      <c r="AL36" s="13">
        <v>43.4</v>
      </c>
      <c r="AM36" s="19">
        <v>23.099999999999998</v>
      </c>
      <c r="AN36" s="13">
        <v>29.15</v>
      </c>
      <c r="AO36" s="19">
        <f t="shared" si="1"/>
        <v>1.75</v>
      </c>
      <c r="AQ36" s="35" t="s">
        <v>199</v>
      </c>
    </row>
    <row r="37" spans="1:43" x14ac:dyDescent="0.3">
      <c r="A37" s="68" t="s">
        <v>97</v>
      </c>
      <c r="C37" s="19" t="s">
        <v>121</v>
      </c>
      <c r="D37" s="61" t="s">
        <v>137</v>
      </c>
      <c r="F37" s="40">
        <v>30.2</v>
      </c>
      <c r="G37" s="40">
        <v>10.3</v>
      </c>
      <c r="H37" s="40">
        <v>0.44</v>
      </c>
      <c r="I37" s="40"/>
      <c r="J37" s="40">
        <v>3.89</v>
      </c>
      <c r="K37" s="40"/>
      <c r="L37" s="40"/>
      <c r="M37" s="40">
        <v>0.78</v>
      </c>
      <c r="N37" s="19">
        <v>17.84</v>
      </c>
      <c r="O37" s="19">
        <v>0.41</v>
      </c>
      <c r="P37" s="40">
        <v>0.41</v>
      </c>
      <c r="Q37" s="40">
        <v>1</v>
      </c>
      <c r="R37" s="40">
        <v>31.7</v>
      </c>
      <c r="S37" s="40">
        <v>0.06</v>
      </c>
      <c r="T37" s="40"/>
      <c r="U37" s="13">
        <v>97.03</v>
      </c>
      <c r="V37">
        <v>2.5472271882655613</v>
      </c>
      <c r="W37">
        <v>0.6535790503152713</v>
      </c>
      <c r="X37">
        <v>1.8096031682050116E-2</v>
      </c>
      <c r="Y37">
        <v>0</v>
      </c>
      <c r="Z37">
        <v>0.3866927793481596</v>
      </c>
      <c r="AA37">
        <v>0</v>
      </c>
      <c r="AB37">
        <v>0</v>
      </c>
      <c r="AC37">
        <v>5.2747172134443271E-2</v>
      </c>
      <c r="AD37">
        <v>0.17945642377736687</v>
      </c>
      <c r="AE37">
        <v>1.1325675375121833</v>
      </c>
      <c r="AF37">
        <v>2.9290718732036577E-2</v>
      </c>
      <c r="AG37">
        <v>0.125738792152567</v>
      </c>
      <c r="AH37">
        <v>2.8647922765598142</v>
      </c>
      <c r="AI37">
        <v>9.8120295205447287E-3</v>
      </c>
      <c r="AJ37">
        <v>0</v>
      </c>
      <c r="AK37" s="18">
        <v>22.649999999999991</v>
      </c>
      <c r="AL37" s="13">
        <v>21.749999999999993</v>
      </c>
      <c r="AM37" s="19">
        <v>20.900000000000002</v>
      </c>
      <c r="AN37" s="13">
        <v>53.300000000000004</v>
      </c>
      <c r="AO37" s="19">
        <f t="shared" si="1"/>
        <v>0.89999999999999858</v>
      </c>
      <c r="AQ37" s="35" t="s">
        <v>200</v>
      </c>
    </row>
    <row r="38" spans="1:43" x14ac:dyDescent="0.3">
      <c r="A38" s="68" t="s">
        <v>98</v>
      </c>
      <c r="C38" s="19" t="s">
        <v>121</v>
      </c>
      <c r="D38" s="61" t="s">
        <v>135</v>
      </c>
      <c r="F38" s="40">
        <v>32.200000000000003</v>
      </c>
      <c r="G38" s="40">
        <v>6.51</v>
      </c>
      <c r="H38" s="40">
        <v>0.26</v>
      </c>
      <c r="I38" s="40"/>
      <c r="J38" s="40">
        <v>2.2400000000000002</v>
      </c>
      <c r="K38" s="40"/>
      <c r="L38" s="40"/>
      <c r="M38" s="40">
        <v>0.54</v>
      </c>
      <c r="N38" s="19">
        <v>23.83</v>
      </c>
      <c r="O38" s="19">
        <v>0.7</v>
      </c>
      <c r="P38" s="40">
        <v>0.7</v>
      </c>
      <c r="Q38" s="40">
        <v>0.64</v>
      </c>
      <c r="R38" s="40">
        <v>32.1</v>
      </c>
      <c r="S38" s="40">
        <v>0.09</v>
      </c>
      <c r="T38" s="40"/>
      <c r="U38" s="13">
        <v>99.81</v>
      </c>
      <c r="V38">
        <v>2.7036211678462028</v>
      </c>
      <c r="W38">
        <v>0.41121705128221103</v>
      </c>
      <c r="X38">
        <v>1.0644695611193156E-2</v>
      </c>
      <c r="Y38">
        <v>0</v>
      </c>
      <c r="Z38">
        <v>0.22166325554201394</v>
      </c>
      <c r="AA38">
        <v>0</v>
      </c>
      <c r="AB38">
        <v>0</v>
      </c>
      <c r="AC38">
        <v>3.6351937766188946E-2</v>
      </c>
      <c r="AD38">
        <v>7.8482693338532916E-2</v>
      </c>
      <c r="AE38">
        <v>1.50567038421933</v>
      </c>
      <c r="AF38">
        <v>4.97821259786589E-2</v>
      </c>
      <c r="AG38">
        <v>8.0108478989287357E-2</v>
      </c>
      <c r="AH38">
        <v>2.8878068024196315</v>
      </c>
      <c r="AI38">
        <v>1.4651407006750244E-2</v>
      </c>
      <c r="AJ38">
        <v>0</v>
      </c>
      <c r="AK38" s="18">
        <v>14.79999999999999</v>
      </c>
      <c r="AL38" s="13">
        <v>14.249999999999991</v>
      </c>
      <c r="AM38" s="19">
        <v>11.6</v>
      </c>
      <c r="AN38" s="13">
        <v>71.55</v>
      </c>
      <c r="AO38" s="19">
        <f t="shared" si="1"/>
        <v>0.54999999999999893</v>
      </c>
      <c r="AQ38" s="35" t="s">
        <v>201</v>
      </c>
    </row>
    <row r="39" spans="1:43" x14ac:dyDescent="0.3">
      <c r="A39" s="68" t="s">
        <v>99</v>
      </c>
      <c r="C39" s="19" t="s">
        <v>121</v>
      </c>
      <c r="D39" s="61" t="s">
        <v>138</v>
      </c>
      <c r="F39" s="40">
        <v>31</v>
      </c>
      <c r="G39" s="40">
        <v>9.09</v>
      </c>
      <c r="H39" s="40">
        <v>0.22</v>
      </c>
      <c r="I39" s="40"/>
      <c r="J39" s="40">
        <v>2.5099999999999998</v>
      </c>
      <c r="K39" s="40"/>
      <c r="L39" s="40"/>
      <c r="M39" s="40"/>
      <c r="N39" s="19">
        <v>22.13</v>
      </c>
      <c r="O39" s="19">
        <v>0.59</v>
      </c>
      <c r="P39" s="40">
        <v>0.59</v>
      </c>
      <c r="Q39" s="40">
        <v>0.89</v>
      </c>
      <c r="R39" s="40">
        <v>32.700000000000003</v>
      </c>
      <c r="S39" s="40">
        <v>0.09</v>
      </c>
      <c r="T39" s="40"/>
      <c r="U39" s="13">
        <v>99.810000000000016</v>
      </c>
      <c r="V39">
        <v>2.6015311446479563</v>
      </c>
      <c r="W39">
        <v>0.57389359593752165</v>
      </c>
      <c r="X39">
        <v>9.0024340661823653E-3</v>
      </c>
      <c r="Y39">
        <v>0</v>
      </c>
      <c r="Z39">
        <v>0.24825430010387223</v>
      </c>
      <c r="AA39">
        <v>0</v>
      </c>
      <c r="AB39">
        <v>0</v>
      </c>
      <c r="AC39">
        <v>0</v>
      </c>
      <c r="AD39">
        <v>6.1581049957192116E-2</v>
      </c>
      <c r="AE39">
        <v>1.3975352488296384</v>
      </c>
      <c r="AF39">
        <v>4.1937716585381146E-2</v>
      </c>
      <c r="AG39">
        <v>0.11134376123617848</v>
      </c>
      <c r="AH39">
        <v>2.940276850399246</v>
      </c>
      <c r="AI39">
        <v>1.4643898236831276E-2</v>
      </c>
      <c r="AJ39">
        <v>0</v>
      </c>
      <c r="AK39" s="18">
        <v>19.900000000000006</v>
      </c>
      <c r="AL39" s="13">
        <v>19.450000000000006</v>
      </c>
      <c r="AM39" s="19">
        <v>16.900000000000002</v>
      </c>
      <c r="AN39" s="13">
        <v>62.350000000000009</v>
      </c>
      <c r="AO39" s="19">
        <f t="shared" si="1"/>
        <v>0.44999999999999929</v>
      </c>
      <c r="AQ39" s="35" t="s">
        <v>202</v>
      </c>
    </row>
    <row r="40" spans="1:43" x14ac:dyDescent="0.3">
      <c r="A40" s="71" t="s">
        <v>100</v>
      </c>
      <c r="C40" s="19" t="s">
        <v>123</v>
      </c>
      <c r="D40" s="61">
        <v>1</v>
      </c>
      <c r="F40" s="40">
        <v>11.16</v>
      </c>
      <c r="G40" s="40">
        <v>8.4499999999999993</v>
      </c>
      <c r="H40" s="40">
        <v>26.98</v>
      </c>
      <c r="I40" s="40"/>
      <c r="J40" s="40">
        <v>6.95</v>
      </c>
      <c r="K40" s="40">
        <v>0.08</v>
      </c>
      <c r="L40" s="40"/>
      <c r="M40" s="40">
        <v>0.02</v>
      </c>
      <c r="N40" s="19">
        <v>15.14</v>
      </c>
      <c r="O40" s="19">
        <v>0.01</v>
      </c>
      <c r="P40" s="40">
        <v>0.01</v>
      </c>
      <c r="Q40" s="40">
        <v>0.18</v>
      </c>
      <c r="R40" s="40">
        <v>28.38</v>
      </c>
      <c r="S40" s="40"/>
      <c r="T40" s="19"/>
      <c r="U40" s="13">
        <v>97.360000000000014</v>
      </c>
      <c r="V40">
        <v>1.1002391251859007</v>
      </c>
      <c r="W40">
        <v>0.62672895353022229</v>
      </c>
      <c r="X40">
        <v>1.2969844470206318</v>
      </c>
      <c r="Y40">
        <v>0</v>
      </c>
      <c r="Z40">
        <v>0.80753883566153606</v>
      </c>
      <c r="AA40">
        <v>6.8723941131850746E-3</v>
      </c>
      <c r="AB40">
        <v>0</v>
      </c>
      <c r="AC40">
        <v>1.5808720666721978E-3</v>
      </c>
      <c r="AD40">
        <v>1.8139013106048624E-2</v>
      </c>
      <c r="AE40">
        <v>1.1232254657280683</v>
      </c>
      <c r="AF40">
        <v>8.3504200672320839E-4</v>
      </c>
      <c r="AG40">
        <v>2.6454766993104735E-2</v>
      </c>
      <c r="AH40">
        <v>2.9978397750664216</v>
      </c>
      <c r="AI40">
        <v>0</v>
      </c>
      <c r="AJ40">
        <v>0</v>
      </c>
      <c r="AK40" s="18">
        <v>95</v>
      </c>
      <c r="AL40" s="13">
        <v>30.15</v>
      </c>
      <c r="AM40" s="19">
        <v>3.5999999999999996</v>
      </c>
      <c r="AN40" s="13">
        <v>1.55</v>
      </c>
      <c r="AO40" s="19">
        <f t="shared" si="1"/>
        <v>64.849999999999994</v>
      </c>
      <c r="AQ40" s="36" t="s">
        <v>203</v>
      </c>
    </row>
    <row r="41" spans="1:43" x14ac:dyDescent="0.3">
      <c r="A41" s="71" t="s">
        <v>101</v>
      </c>
      <c r="C41" s="19" t="s">
        <v>123</v>
      </c>
      <c r="D41" s="61">
        <v>2</v>
      </c>
      <c r="F41" s="40">
        <v>21.5</v>
      </c>
      <c r="G41" s="40">
        <v>11.09</v>
      </c>
      <c r="H41" s="40">
        <v>10.64</v>
      </c>
      <c r="I41" s="40">
        <v>0.24</v>
      </c>
      <c r="J41" s="40">
        <v>3.4</v>
      </c>
      <c r="K41" s="40">
        <v>6.03</v>
      </c>
      <c r="L41" s="40">
        <v>0.87</v>
      </c>
      <c r="M41" s="40">
        <v>0.04</v>
      </c>
      <c r="N41" s="19">
        <v>12.88</v>
      </c>
      <c r="O41" s="19">
        <v>0</v>
      </c>
      <c r="P41" s="40"/>
      <c r="Q41" s="40">
        <v>0.76</v>
      </c>
      <c r="R41" s="40">
        <v>31.3</v>
      </c>
      <c r="S41" s="40"/>
      <c r="T41" s="19"/>
      <c r="U41" s="13">
        <v>98.75</v>
      </c>
      <c r="V41">
        <v>1.9133197400995268</v>
      </c>
      <c r="W41">
        <v>0.74247322721894315</v>
      </c>
      <c r="X41">
        <v>0.46170082765831366</v>
      </c>
      <c r="Y41">
        <v>1.1366018462067707E-2</v>
      </c>
      <c r="Z41">
        <v>0.35660196505804514</v>
      </c>
      <c r="AA41">
        <v>0.46758609160147513</v>
      </c>
      <c r="AB41">
        <v>6.1212932919786578E-2</v>
      </c>
      <c r="AC41">
        <v>2.8539931318022349E-3</v>
      </c>
      <c r="AD41">
        <v>3.6468109995225068E-2</v>
      </c>
      <c r="AE41">
        <v>0.8625477195834208</v>
      </c>
      <c r="AF41">
        <v>0</v>
      </c>
      <c r="AG41">
        <v>0.10082569635497943</v>
      </c>
      <c r="AH41">
        <v>2.9844655225613339</v>
      </c>
      <c r="AI41">
        <v>0</v>
      </c>
      <c r="AJ41">
        <v>0</v>
      </c>
      <c r="AK41" s="18">
        <v>54.35</v>
      </c>
      <c r="AL41" s="13">
        <v>7.8499999999999988</v>
      </c>
      <c r="AM41" s="19">
        <v>13.200000000000001</v>
      </c>
      <c r="AN41" s="13">
        <v>6.6000000000000005</v>
      </c>
      <c r="AO41" s="19">
        <v>23.1</v>
      </c>
      <c r="AP41" s="20">
        <v>0.23400000000000001</v>
      </c>
      <c r="AQ41" s="35" t="s">
        <v>204</v>
      </c>
    </row>
    <row r="42" spans="1:43" x14ac:dyDescent="0.3">
      <c r="A42" s="71" t="s">
        <v>102</v>
      </c>
      <c r="C42" s="19" t="s">
        <v>123</v>
      </c>
      <c r="D42" s="61">
        <v>3</v>
      </c>
      <c r="F42" s="40">
        <v>24.13</v>
      </c>
      <c r="G42" s="40">
        <v>10.1</v>
      </c>
      <c r="H42" s="40">
        <v>8.57</v>
      </c>
      <c r="I42" s="40">
        <v>0.12</v>
      </c>
      <c r="J42" s="40">
        <v>3.47</v>
      </c>
      <c r="K42" s="40">
        <v>6.01</v>
      </c>
      <c r="L42" s="40">
        <v>0.69</v>
      </c>
      <c r="M42" s="40">
        <v>0.11</v>
      </c>
      <c r="N42" s="19">
        <v>12.38</v>
      </c>
      <c r="O42" s="19">
        <v>0.05</v>
      </c>
      <c r="P42" s="40">
        <v>0.05</v>
      </c>
      <c r="Q42" s="40">
        <v>1.1299999999999999</v>
      </c>
      <c r="R42" s="40">
        <v>31.38</v>
      </c>
      <c r="S42" s="40"/>
      <c r="T42" s="19"/>
      <c r="U42" s="13">
        <v>98.189999999999969</v>
      </c>
      <c r="V42">
        <v>2.1166493693725545</v>
      </c>
      <c r="W42">
        <v>0.66651991922642384</v>
      </c>
      <c r="X42">
        <v>0.36655770634003898</v>
      </c>
      <c r="Y42">
        <v>5.601713187122272E-3</v>
      </c>
      <c r="Z42">
        <v>0.35873751636456852</v>
      </c>
      <c r="AA42">
        <v>0.45936854277778949</v>
      </c>
      <c r="AB42">
        <v>4.7853701247074679E-2</v>
      </c>
      <c r="AC42">
        <v>7.7362077658507632E-3</v>
      </c>
      <c r="AD42">
        <v>5.5020045691311782E-2</v>
      </c>
      <c r="AE42">
        <v>0.81720388060952454</v>
      </c>
      <c r="AF42">
        <v>3.7148992252234235E-3</v>
      </c>
      <c r="AG42">
        <v>0.14776738529296435</v>
      </c>
      <c r="AH42">
        <v>2.9492913369845706</v>
      </c>
      <c r="AI42">
        <v>0</v>
      </c>
      <c r="AJ42">
        <v>0</v>
      </c>
      <c r="AK42" s="18">
        <v>44.15</v>
      </c>
      <c r="AL42" s="13">
        <v>2.8499999999999996</v>
      </c>
      <c r="AM42" s="19">
        <v>16</v>
      </c>
      <c r="AN42" s="13">
        <v>14.649999999999999</v>
      </c>
      <c r="AO42" s="19">
        <v>18.350000000000001</v>
      </c>
      <c r="AP42" s="20">
        <v>0.22950000000000001</v>
      </c>
      <c r="AQ42" s="35" t="s">
        <v>205</v>
      </c>
    </row>
    <row r="43" spans="1:43" x14ac:dyDescent="0.3">
      <c r="A43" s="71" t="s">
        <v>103</v>
      </c>
      <c r="C43" s="19" t="s">
        <v>123</v>
      </c>
      <c r="D43" s="61">
        <v>4</v>
      </c>
      <c r="F43" s="40">
        <v>23.36</v>
      </c>
      <c r="G43" s="40">
        <v>11.59</v>
      </c>
      <c r="H43" s="40">
        <v>10.47</v>
      </c>
      <c r="I43" s="40">
        <v>0.39</v>
      </c>
      <c r="J43" s="40">
        <v>4.9400000000000004</v>
      </c>
      <c r="K43" s="40">
        <v>2.02</v>
      </c>
      <c r="L43" s="40">
        <v>0.36</v>
      </c>
      <c r="M43" s="40">
        <v>0.17</v>
      </c>
      <c r="N43" s="19">
        <v>11.28</v>
      </c>
      <c r="O43" s="19">
        <v>0</v>
      </c>
      <c r="P43" s="40"/>
      <c r="Q43" s="40">
        <v>1.83</v>
      </c>
      <c r="R43" s="40">
        <v>30.96</v>
      </c>
      <c r="S43" s="40"/>
      <c r="T43" s="19"/>
      <c r="U43" s="13">
        <v>97.37</v>
      </c>
      <c r="V43">
        <v>2.0512772969065844</v>
      </c>
      <c r="W43">
        <v>0.76565853929147276</v>
      </c>
      <c r="X43">
        <v>0.44829939154421539</v>
      </c>
      <c r="Y43">
        <v>1.8224858499485266E-2</v>
      </c>
      <c r="Z43">
        <v>0.51125104242431008</v>
      </c>
      <c r="AA43">
        <v>0.15456034713276004</v>
      </c>
      <c r="AB43">
        <v>2.499360369693137E-2</v>
      </c>
      <c r="AC43">
        <v>1.1968626003043915E-2</v>
      </c>
      <c r="AD43">
        <v>0.11750046932717181</v>
      </c>
      <c r="AE43">
        <v>0.7453818449407017</v>
      </c>
      <c r="AF43">
        <v>0</v>
      </c>
      <c r="AG43">
        <v>0.23955827116437944</v>
      </c>
      <c r="AH43">
        <v>2.9129003199780543</v>
      </c>
      <c r="AI43">
        <v>0</v>
      </c>
      <c r="AJ43">
        <v>0</v>
      </c>
      <c r="AK43" s="18">
        <v>47.449999999999989</v>
      </c>
      <c r="AL43" s="13">
        <v>17.299999999999994</v>
      </c>
      <c r="AM43" s="19">
        <v>28.7</v>
      </c>
      <c r="AN43" s="13">
        <v>15.4</v>
      </c>
      <c r="AO43" s="19">
        <f>AK43-AL43</f>
        <v>30.149999999999995</v>
      </c>
      <c r="AQ43" s="35" t="s">
        <v>206</v>
      </c>
    </row>
    <row r="44" spans="1:43" x14ac:dyDescent="0.3">
      <c r="A44" s="71" t="s">
        <v>104</v>
      </c>
      <c r="C44" s="19" t="s">
        <v>123</v>
      </c>
      <c r="D44" s="61">
        <v>5</v>
      </c>
      <c r="F44" s="40">
        <v>23.26</v>
      </c>
      <c r="G44" s="40">
        <v>11</v>
      </c>
      <c r="H44" s="40">
        <v>10.26</v>
      </c>
      <c r="I44" s="40">
        <v>0.34</v>
      </c>
      <c r="J44" s="40">
        <v>4.08</v>
      </c>
      <c r="K44" s="40">
        <v>3.75</v>
      </c>
      <c r="L44" s="40">
        <v>0.35</v>
      </c>
      <c r="M44" s="40">
        <v>0.11</v>
      </c>
      <c r="N44" s="19">
        <v>12.02</v>
      </c>
      <c r="O44" s="19">
        <v>0.01</v>
      </c>
      <c r="P44" s="40">
        <v>0.01</v>
      </c>
      <c r="Q44" s="40">
        <v>1.53</v>
      </c>
      <c r="R44" s="40">
        <v>30.99</v>
      </c>
      <c r="S44" s="40"/>
      <c r="T44" s="19"/>
      <c r="U44" s="13">
        <v>97.710000000000008</v>
      </c>
      <c r="V44">
        <v>2.0492092681608067</v>
      </c>
      <c r="W44">
        <v>0.72907036546309556</v>
      </c>
      <c r="X44">
        <v>0.44075159704687594</v>
      </c>
      <c r="Y44">
        <v>1.594055878455192E-2</v>
      </c>
      <c r="Z44">
        <v>0.42363563718507141</v>
      </c>
      <c r="AA44">
        <v>0.28787440202941983</v>
      </c>
      <c r="AB44">
        <v>2.4379202176765317E-2</v>
      </c>
      <c r="AC44">
        <v>7.7698587940318717E-3</v>
      </c>
      <c r="AD44">
        <v>0.10020366194397312</v>
      </c>
      <c r="AE44">
        <v>0.79689159213552618</v>
      </c>
      <c r="AF44">
        <v>7.4621166565503065E-4</v>
      </c>
      <c r="AG44">
        <v>0.20094470991848357</v>
      </c>
      <c r="AH44">
        <v>2.9253060784722824</v>
      </c>
      <c r="AI44">
        <v>0</v>
      </c>
      <c r="AJ44">
        <v>0</v>
      </c>
      <c r="AK44" s="18">
        <v>47.550000000000004</v>
      </c>
      <c r="AL44" s="13">
        <v>11.100000000000001</v>
      </c>
      <c r="AM44" s="19">
        <v>22.5</v>
      </c>
      <c r="AN44" s="13">
        <v>13.5</v>
      </c>
      <c r="AO44" s="19">
        <v>14.399999999999999</v>
      </c>
      <c r="AP44" s="20">
        <v>0.2205</v>
      </c>
      <c r="AQ44" s="35" t="s">
        <v>207</v>
      </c>
    </row>
    <row r="45" spans="1:43" x14ac:dyDescent="0.3">
      <c r="A45" s="71" t="s">
        <v>105</v>
      </c>
      <c r="C45" s="19" t="s">
        <v>123</v>
      </c>
      <c r="D45" s="61">
        <v>6</v>
      </c>
      <c r="F45" s="40">
        <v>18.350000000000001</v>
      </c>
      <c r="G45" s="40">
        <v>11.88</v>
      </c>
      <c r="H45" s="40">
        <v>16.93</v>
      </c>
      <c r="I45" s="40">
        <v>0.34</v>
      </c>
      <c r="J45" s="40">
        <v>5.77</v>
      </c>
      <c r="K45" s="40">
        <v>1.02</v>
      </c>
      <c r="L45" s="40">
        <v>0.16</v>
      </c>
      <c r="M45" s="40">
        <v>7.0000000000000007E-2</v>
      </c>
      <c r="N45" s="19">
        <v>11.22</v>
      </c>
      <c r="O45" s="19">
        <v>0.03</v>
      </c>
      <c r="P45" s="40">
        <v>0.03</v>
      </c>
      <c r="Q45" s="40">
        <v>1.27</v>
      </c>
      <c r="R45" s="40">
        <v>30.08</v>
      </c>
      <c r="S45" s="40"/>
      <c r="T45" s="19"/>
      <c r="U45" s="13">
        <v>97.15</v>
      </c>
      <c r="V45">
        <v>1.6748515222354921</v>
      </c>
      <c r="W45">
        <v>0.81574955206115285</v>
      </c>
      <c r="X45">
        <v>0.75347202885676356</v>
      </c>
      <c r="Y45">
        <v>1.6514566718179344E-2</v>
      </c>
      <c r="Z45">
        <v>0.62068575684238081</v>
      </c>
      <c r="AA45">
        <v>8.1121429592470637E-2</v>
      </c>
      <c r="AB45">
        <v>1.1546093496850594E-2</v>
      </c>
      <c r="AC45">
        <v>5.1225018477826286E-3</v>
      </c>
      <c r="AD45">
        <v>0.13663481037459338</v>
      </c>
      <c r="AE45">
        <v>0.77063951971897993</v>
      </c>
      <c r="AF45">
        <v>2.3192466157998881E-3</v>
      </c>
      <c r="AG45">
        <v>0.1728034903338814</v>
      </c>
      <c r="AH45">
        <v>2.9416514440439414</v>
      </c>
      <c r="AI45">
        <v>0</v>
      </c>
      <c r="AJ45">
        <v>0</v>
      </c>
      <c r="AK45" s="18">
        <v>66.25</v>
      </c>
      <c r="AL45" s="13">
        <v>24.549999999999997</v>
      </c>
      <c r="AM45" s="19">
        <v>26.700000000000003</v>
      </c>
      <c r="AN45" s="13">
        <v>3.3000000000000003</v>
      </c>
      <c r="AO45" s="19">
        <v>37.65</v>
      </c>
      <c r="AP45" s="20">
        <v>4.0500000000000001E-2</v>
      </c>
      <c r="AQ45" s="35" t="s">
        <v>208</v>
      </c>
    </row>
    <row r="46" spans="1:43" x14ac:dyDescent="0.3">
      <c r="A46" s="71" t="s">
        <v>114</v>
      </c>
      <c r="C46" s="63" t="s">
        <v>217</v>
      </c>
      <c r="D46" s="61">
        <v>1995</v>
      </c>
      <c r="F46" s="40">
        <v>27.42</v>
      </c>
      <c r="G46" s="40">
        <v>16.43</v>
      </c>
      <c r="H46" s="40">
        <v>0.93</v>
      </c>
      <c r="I46" s="40"/>
      <c r="J46" s="40">
        <v>1.36</v>
      </c>
      <c r="K46" s="40"/>
      <c r="L46" s="40"/>
      <c r="M46" s="40">
        <v>0.2</v>
      </c>
      <c r="N46" s="19">
        <v>15.05</v>
      </c>
      <c r="O46" s="19">
        <v>0.44</v>
      </c>
      <c r="P46" s="40">
        <v>0.44</v>
      </c>
      <c r="Q46" s="40">
        <v>1.06</v>
      </c>
      <c r="R46" s="40">
        <v>31.24</v>
      </c>
      <c r="S46" s="40">
        <v>0.23</v>
      </c>
      <c r="T46" s="40">
        <v>0.04</v>
      </c>
      <c r="U46" s="24">
        <v>97.84</v>
      </c>
      <c r="V46">
        <v>2.3472493463738431</v>
      </c>
      <c r="W46">
        <v>1.0581067853173078</v>
      </c>
      <c r="X46">
        <v>3.8819028083014226E-2</v>
      </c>
      <c r="Y46">
        <v>0</v>
      </c>
      <c r="Z46">
        <v>0.13721020316369215</v>
      </c>
      <c r="AA46">
        <v>0</v>
      </c>
      <c r="AB46">
        <v>0</v>
      </c>
      <c r="AC46">
        <v>1.3726683242569392E-2</v>
      </c>
      <c r="AD46">
        <v>0.36797895270818681</v>
      </c>
      <c r="AE46">
        <v>0.96949696139300445</v>
      </c>
      <c r="AF46">
        <v>3.1902879678615603E-2</v>
      </c>
      <c r="AG46">
        <v>0.13527146302892254</v>
      </c>
      <c r="AH46">
        <v>2.8653385174081629</v>
      </c>
      <c r="AI46">
        <v>3.8173894549965191E-2</v>
      </c>
      <c r="AJ46">
        <v>5.710074326949653E-3</v>
      </c>
      <c r="AK46" s="18">
        <v>32.65</v>
      </c>
      <c r="AL46" s="13">
        <v>30.7</v>
      </c>
      <c r="AM46" s="19">
        <v>42.9</v>
      </c>
      <c r="AN46" s="13">
        <v>23</v>
      </c>
      <c r="AO46" s="19">
        <v>0</v>
      </c>
      <c r="AQ46" s="36" t="s">
        <v>209</v>
      </c>
    </row>
    <row r="47" spans="1:43" x14ac:dyDescent="0.3">
      <c r="A47" s="71" t="s">
        <v>106</v>
      </c>
      <c r="D47" s="61" t="s">
        <v>139</v>
      </c>
      <c r="F47" s="40">
        <v>26.34</v>
      </c>
      <c r="G47" s="40">
        <v>13.26</v>
      </c>
      <c r="H47" s="40">
        <v>5.85</v>
      </c>
      <c r="I47" s="40">
        <v>7.0000000000000007E-2</v>
      </c>
      <c r="J47" s="40">
        <v>0.71</v>
      </c>
      <c r="K47" s="40"/>
      <c r="L47" s="40">
        <v>0.01</v>
      </c>
      <c r="M47" s="40"/>
      <c r="N47" s="19">
        <v>16.55</v>
      </c>
      <c r="O47" s="19">
        <v>0.09</v>
      </c>
      <c r="P47" s="40">
        <v>0.09</v>
      </c>
      <c r="Q47" s="40">
        <v>2.0499999999999998</v>
      </c>
      <c r="R47" s="40">
        <v>31.93</v>
      </c>
      <c r="S47" s="19"/>
      <c r="T47" s="19"/>
      <c r="U47" s="24">
        <v>99.950000000000017</v>
      </c>
      <c r="V47">
        <v>2.2986856057672491</v>
      </c>
      <c r="W47">
        <v>0.87057760164072873</v>
      </c>
      <c r="X47">
        <v>0.24893708776411783</v>
      </c>
      <c r="Y47">
        <v>3.2509468468071862E-3</v>
      </c>
      <c r="Z47">
        <v>7.3026061250452912E-2</v>
      </c>
      <c r="AA47">
        <v>0</v>
      </c>
      <c r="AB47">
        <v>6.8998341096622451E-4</v>
      </c>
      <c r="AC47">
        <v>0</v>
      </c>
      <c r="AD47">
        <v>0.15921658919876902</v>
      </c>
      <c r="AE47">
        <v>1.0866324181475817</v>
      </c>
      <c r="AF47">
        <v>6.6526051587355315E-3</v>
      </c>
      <c r="AG47">
        <v>0.26670196304069488</v>
      </c>
      <c r="AH47">
        <v>2.985629137773897</v>
      </c>
      <c r="AI47">
        <v>0</v>
      </c>
      <c r="AJ47">
        <v>0</v>
      </c>
      <c r="AK47" s="18">
        <v>35.050000000000004</v>
      </c>
      <c r="AL47" s="13">
        <v>22.600000000000005</v>
      </c>
      <c r="AM47" s="19">
        <v>42.2</v>
      </c>
      <c r="AN47" s="13">
        <v>22.900000000000002</v>
      </c>
      <c r="AO47" s="19">
        <v>0</v>
      </c>
      <c r="AQ47" s="36" t="s">
        <v>210</v>
      </c>
    </row>
    <row r="48" spans="1:43" x14ac:dyDescent="0.3">
      <c r="A48" s="71" t="s">
        <v>107</v>
      </c>
      <c r="D48" s="61" t="s">
        <v>140</v>
      </c>
      <c r="F48" s="40">
        <v>24.64</v>
      </c>
      <c r="G48" s="40">
        <v>12.9</v>
      </c>
      <c r="H48" s="40">
        <v>11.35</v>
      </c>
      <c r="I48" s="40"/>
      <c r="J48" s="40">
        <v>2.68</v>
      </c>
      <c r="K48" s="40"/>
      <c r="L48" s="40"/>
      <c r="M48" s="40"/>
      <c r="N48" s="19">
        <v>11.83</v>
      </c>
      <c r="O48" s="19">
        <v>0.26</v>
      </c>
      <c r="P48" s="40">
        <v>0.26</v>
      </c>
      <c r="Q48" s="40">
        <v>2.84</v>
      </c>
      <c r="R48" s="40">
        <v>30.88</v>
      </c>
      <c r="S48" s="40"/>
      <c r="T48" s="19"/>
      <c r="U48" s="13">
        <v>97.639999999999986</v>
      </c>
      <c r="V48">
        <v>2.1468495018999647</v>
      </c>
      <c r="W48">
        <v>0.84557233806910981</v>
      </c>
      <c r="X48">
        <v>0.48219942870520227</v>
      </c>
      <c r="Y48">
        <v>0</v>
      </c>
      <c r="Z48">
        <v>0.27520189107505877</v>
      </c>
      <c r="AA48">
        <v>0</v>
      </c>
      <c r="AB48">
        <v>0</v>
      </c>
      <c r="AC48">
        <v>0</v>
      </c>
      <c r="AD48">
        <v>0.20377260426682403</v>
      </c>
      <c r="AE48">
        <v>0.77555557157638533</v>
      </c>
      <c r="AF48">
        <v>1.9187556791631137E-2</v>
      </c>
      <c r="AG48">
        <v>0.36888227087068592</v>
      </c>
      <c r="AH48">
        <v>2.8827788367451399</v>
      </c>
      <c r="AI48">
        <v>0</v>
      </c>
      <c r="AJ48">
        <v>0</v>
      </c>
      <c r="AK48" s="18">
        <v>42.650000000000013</v>
      </c>
      <c r="AL48" s="13">
        <v>18.550000000000011</v>
      </c>
      <c r="AM48" s="19">
        <v>47.5</v>
      </c>
      <c r="AN48" s="13">
        <v>9.9</v>
      </c>
      <c r="AO48" s="19">
        <v>24.099999999999998</v>
      </c>
      <c r="AQ48" s="35" t="s">
        <v>211</v>
      </c>
    </row>
    <row r="49" spans="1:43" x14ac:dyDescent="0.3">
      <c r="A49" s="71" t="s">
        <v>108</v>
      </c>
      <c r="D49" s="61" t="s">
        <v>141</v>
      </c>
      <c r="F49" s="40">
        <v>23.8</v>
      </c>
      <c r="G49" s="40">
        <v>10.6</v>
      </c>
      <c r="H49" s="40">
        <v>11.92</v>
      </c>
      <c r="I49" s="40">
        <v>0.1</v>
      </c>
      <c r="J49" s="40">
        <v>2.46</v>
      </c>
      <c r="K49" s="40"/>
      <c r="L49" s="40">
        <v>0.01</v>
      </c>
      <c r="M49" s="40"/>
      <c r="N49" s="19">
        <v>16.79</v>
      </c>
      <c r="O49" s="19">
        <v>0.12</v>
      </c>
      <c r="P49" s="40">
        <v>0.12</v>
      </c>
      <c r="Q49" s="40">
        <v>2.0699999999999998</v>
      </c>
      <c r="R49" s="40">
        <v>31.64</v>
      </c>
      <c r="S49" s="19"/>
      <c r="T49" s="19"/>
      <c r="U49" s="13">
        <v>99.63000000000001</v>
      </c>
      <c r="V49">
        <v>2.0977106973023982</v>
      </c>
      <c r="W49">
        <v>0.70286943943487301</v>
      </c>
      <c r="X49">
        <v>0.51228875624810144</v>
      </c>
      <c r="Y49">
        <v>4.6904732009232708E-3</v>
      </c>
      <c r="Z49">
        <v>0.25554033842599688</v>
      </c>
      <c r="AA49">
        <v>0</v>
      </c>
      <c r="AB49">
        <v>6.9685669914229043E-4</v>
      </c>
      <c r="AC49">
        <v>0</v>
      </c>
      <c r="AD49">
        <v>4.3939922864618917E-2</v>
      </c>
      <c r="AE49">
        <v>1.1133345457031938</v>
      </c>
      <c r="AF49">
        <v>8.9585003502648912E-3</v>
      </c>
      <c r="AG49">
        <v>0.27198661173693794</v>
      </c>
      <c r="AH49">
        <v>2.987983858033548</v>
      </c>
      <c r="AI49">
        <v>0</v>
      </c>
      <c r="AJ49">
        <v>0</v>
      </c>
      <c r="AK49" s="18">
        <v>45.100000000000009</v>
      </c>
      <c r="AL49" s="13">
        <v>19.500000000000007</v>
      </c>
      <c r="AM49" s="19">
        <v>31.6</v>
      </c>
      <c r="AN49" s="13">
        <v>23.35</v>
      </c>
      <c r="AO49" s="19">
        <v>25.6</v>
      </c>
      <c r="AQ49" s="35" t="s">
        <v>212</v>
      </c>
    </row>
    <row r="50" spans="1:43" x14ac:dyDescent="0.3">
      <c r="A50" s="71" t="s">
        <v>109</v>
      </c>
      <c r="D50" s="61" t="s">
        <v>142</v>
      </c>
      <c r="F50" s="40">
        <v>24.59</v>
      </c>
      <c r="G50" s="40">
        <v>9.8699999999999992</v>
      </c>
      <c r="H50" s="40">
        <v>13</v>
      </c>
      <c r="I50" s="40"/>
      <c r="J50" s="40">
        <v>3.71</v>
      </c>
      <c r="K50" s="40"/>
      <c r="L50" s="40"/>
      <c r="M50" s="40"/>
      <c r="N50" s="19">
        <v>14.03</v>
      </c>
      <c r="O50" s="19">
        <v>0</v>
      </c>
      <c r="P50" s="40"/>
      <c r="Q50" s="40">
        <v>3.11</v>
      </c>
      <c r="R50" s="40">
        <v>30.83</v>
      </c>
      <c r="S50" s="19"/>
      <c r="T50" s="19"/>
      <c r="U50" s="13">
        <v>99.14</v>
      </c>
      <c r="V50">
        <v>2.1467559147868993</v>
      </c>
      <c r="W50">
        <v>0.64824839727757633</v>
      </c>
      <c r="X50">
        <v>0.55339779519183652</v>
      </c>
      <c r="Y50">
        <v>0</v>
      </c>
      <c r="Z50">
        <v>0.38172778447272837</v>
      </c>
      <c r="AA50">
        <v>0</v>
      </c>
      <c r="AB50">
        <v>0</v>
      </c>
      <c r="AC50">
        <v>0</v>
      </c>
      <c r="AD50">
        <v>5.9808710294990935E-2</v>
      </c>
      <c r="AE50">
        <v>0.92146800101464366</v>
      </c>
      <c r="AF50">
        <v>0</v>
      </c>
      <c r="AG50">
        <v>0.40475579370644016</v>
      </c>
      <c r="AH50">
        <v>2.8838376032548854</v>
      </c>
      <c r="AI50">
        <v>0</v>
      </c>
      <c r="AJ50">
        <v>0</v>
      </c>
      <c r="AK50" s="18">
        <v>42.650000000000013</v>
      </c>
      <c r="AL50" s="13">
        <v>15.000000000000007</v>
      </c>
      <c r="AM50" s="19">
        <v>34.799999999999997</v>
      </c>
      <c r="AN50" s="13">
        <v>22.5</v>
      </c>
      <c r="AO50" s="19">
        <v>0</v>
      </c>
      <c r="AQ50" s="35" t="s">
        <v>169</v>
      </c>
    </row>
    <row r="51" spans="1:43" x14ac:dyDescent="0.3">
      <c r="A51" s="71" t="s">
        <v>110</v>
      </c>
      <c r="D51" s="61" t="s">
        <v>143</v>
      </c>
      <c r="F51" s="40">
        <v>24.8</v>
      </c>
      <c r="G51" s="40">
        <v>10.51</v>
      </c>
      <c r="H51" s="40">
        <v>13.68</v>
      </c>
      <c r="I51" s="40"/>
      <c r="J51" s="40">
        <v>1.64</v>
      </c>
      <c r="K51" s="40"/>
      <c r="L51" s="40"/>
      <c r="M51" s="40"/>
      <c r="N51" s="19">
        <v>12.52</v>
      </c>
      <c r="O51" s="19">
        <v>0</v>
      </c>
      <c r="P51" s="40"/>
      <c r="Q51" s="40">
        <v>2.67</v>
      </c>
      <c r="R51" s="40">
        <v>30.87</v>
      </c>
      <c r="S51" s="19"/>
      <c r="T51" s="19"/>
      <c r="U51" s="13">
        <v>96.690000000000012</v>
      </c>
      <c r="V51">
        <v>2.2018007126848391</v>
      </c>
      <c r="W51">
        <v>0.70198721532684261</v>
      </c>
      <c r="X51">
        <v>0.59221902822236439</v>
      </c>
      <c r="Y51">
        <v>0</v>
      </c>
      <c r="Z51">
        <v>0.17160340376293498</v>
      </c>
      <c r="AA51">
        <v>0</v>
      </c>
      <c r="AB51">
        <v>0</v>
      </c>
      <c r="AC51">
        <v>0</v>
      </c>
      <c r="AD51">
        <v>0.20608240231425046</v>
      </c>
      <c r="AE51">
        <v>0.83638268376897495</v>
      </c>
      <c r="AF51">
        <v>0</v>
      </c>
      <c r="AG51">
        <v>0.35338339118173906</v>
      </c>
      <c r="AH51">
        <v>2.9365411627380542</v>
      </c>
      <c r="AI51">
        <v>0</v>
      </c>
      <c r="AJ51">
        <v>0</v>
      </c>
      <c r="AK51" s="18">
        <v>39.900000000000006</v>
      </c>
      <c r="AL51" s="13">
        <v>10.300000000000004</v>
      </c>
      <c r="AM51" s="19">
        <v>49.6</v>
      </c>
      <c r="AN51" s="13">
        <v>10.5</v>
      </c>
      <c r="AO51" s="19">
        <v>29.599999999999998</v>
      </c>
      <c r="AQ51" s="35" t="s">
        <v>213</v>
      </c>
    </row>
    <row r="52" spans="1:43" x14ac:dyDescent="0.3">
      <c r="A52" s="71" t="s">
        <v>111</v>
      </c>
      <c r="D52" s="61" t="s">
        <v>144</v>
      </c>
      <c r="F52" s="40">
        <v>23.5</v>
      </c>
      <c r="G52" s="40">
        <v>10.19</v>
      </c>
      <c r="H52" s="40">
        <v>13.77</v>
      </c>
      <c r="I52" s="40">
        <v>0.11</v>
      </c>
      <c r="J52" s="40">
        <v>3.14</v>
      </c>
      <c r="K52" s="40"/>
      <c r="L52" s="40">
        <v>0.2</v>
      </c>
      <c r="M52" s="40"/>
      <c r="N52" s="19">
        <v>14.95</v>
      </c>
      <c r="O52" s="19">
        <v>0.11</v>
      </c>
      <c r="P52" s="40">
        <v>0.11</v>
      </c>
      <c r="Q52" s="40">
        <v>2.23</v>
      </c>
      <c r="R52" s="40">
        <v>31.03</v>
      </c>
      <c r="S52" s="19"/>
      <c r="T52" s="19"/>
      <c r="U52" s="13">
        <v>99.34</v>
      </c>
      <c r="V52">
        <v>2.067479280622996</v>
      </c>
      <c r="W52">
        <v>0.67444672055570176</v>
      </c>
      <c r="X52">
        <v>0.59071388154331572</v>
      </c>
      <c r="Y52">
        <v>5.1500804343419969E-3</v>
      </c>
      <c r="Z52">
        <v>0.3255807163726599</v>
      </c>
      <c r="AA52">
        <v>0</v>
      </c>
      <c r="AB52">
        <v>1.3911633986820254E-2</v>
      </c>
      <c r="AC52">
        <v>0</v>
      </c>
      <c r="AD52">
        <v>0.10695352649351778</v>
      </c>
      <c r="AE52">
        <v>0.99007780376215082</v>
      </c>
      <c r="AF52">
        <v>8.1969336920817044E-3</v>
      </c>
      <c r="AG52">
        <v>0.29247362793592036</v>
      </c>
      <c r="AH52">
        <v>2.9250157946004931</v>
      </c>
      <c r="AI52">
        <v>0</v>
      </c>
      <c r="AJ52">
        <v>0</v>
      </c>
      <c r="AK52" s="18">
        <v>46.649999999999991</v>
      </c>
      <c r="AL52" s="13">
        <v>17.099999999999994</v>
      </c>
      <c r="AM52" s="19">
        <v>33.699999999999996</v>
      </c>
      <c r="AN52" s="13">
        <v>19.149999999999999</v>
      </c>
      <c r="AO52" s="19">
        <v>29.549999999999997</v>
      </c>
      <c r="AQ52" s="35" t="s">
        <v>214</v>
      </c>
    </row>
    <row r="53" spans="1:43" x14ac:dyDescent="0.3">
      <c r="A53" s="71" t="s">
        <v>112</v>
      </c>
      <c r="D53" s="61" t="s">
        <v>145</v>
      </c>
      <c r="F53" s="40">
        <v>22.21</v>
      </c>
      <c r="G53" s="40">
        <v>10.01</v>
      </c>
      <c r="H53" s="40">
        <v>17.84</v>
      </c>
      <c r="I53" s="40"/>
      <c r="J53" s="40">
        <v>3.09</v>
      </c>
      <c r="K53" s="40"/>
      <c r="L53" s="40"/>
      <c r="M53" s="40"/>
      <c r="N53" s="19">
        <v>10.71</v>
      </c>
      <c r="O53" s="19">
        <v>0.19</v>
      </c>
      <c r="P53" s="40">
        <v>0.19</v>
      </c>
      <c r="Q53" s="40">
        <v>2.63</v>
      </c>
      <c r="R53" s="40">
        <v>30.11</v>
      </c>
      <c r="S53" s="19"/>
      <c r="T53" s="19"/>
      <c r="U53" s="13">
        <v>96.98</v>
      </c>
      <c r="V53">
        <v>2.0059319198015846</v>
      </c>
      <c r="W53">
        <v>0.68014556070319943</v>
      </c>
      <c r="X53">
        <v>0.78565596742098665</v>
      </c>
      <c r="Y53">
        <v>0</v>
      </c>
      <c r="Z53">
        <v>0.32891360121423252</v>
      </c>
      <c r="AA53">
        <v>0</v>
      </c>
      <c r="AB53">
        <v>0</v>
      </c>
      <c r="AC53">
        <v>0</v>
      </c>
      <c r="AD53">
        <v>0.18934896374670304</v>
      </c>
      <c r="AE53">
        <v>0.72761950293423561</v>
      </c>
      <c r="AF53">
        <v>1.4534719829328867E-2</v>
      </c>
      <c r="AG53">
        <v>0.35410489044724591</v>
      </c>
      <c r="AH53">
        <v>2.9137448739024823</v>
      </c>
      <c r="AI53">
        <v>0</v>
      </c>
      <c r="AJ53">
        <v>0</v>
      </c>
      <c r="AK53" s="18">
        <v>49.70000000000001</v>
      </c>
      <c r="AL53" s="13">
        <v>10.400000000000009</v>
      </c>
      <c r="AM53" s="19">
        <v>47.199999999999996</v>
      </c>
      <c r="AN53" s="13">
        <v>3.1</v>
      </c>
      <c r="AO53" s="19">
        <v>39.300000000000004</v>
      </c>
      <c r="AQ53" s="35" t="s">
        <v>215</v>
      </c>
    </row>
    <row r="54" spans="1:43" ht="15" thickBot="1" x14ac:dyDescent="0.35">
      <c r="A54" s="71" t="s">
        <v>113</v>
      </c>
      <c r="D54" s="61" t="s">
        <v>146</v>
      </c>
      <c r="F54" s="40">
        <v>21.53</v>
      </c>
      <c r="G54" s="40">
        <v>10.33</v>
      </c>
      <c r="H54" s="40">
        <v>18.43</v>
      </c>
      <c r="I54" s="40">
        <v>0.04</v>
      </c>
      <c r="J54" s="40">
        <v>3</v>
      </c>
      <c r="K54" s="40"/>
      <c r="L54" s="40">
        <v>0.03</v>
      </c>
      <c r="M54" s="40"/>
      <c r="N54" s="19">
        <v>11</v>
      </c>
      <c r="O54" s="19">
        <v>0.05</v>
      </c>
      <c r="P54" s="40">
        <v>0.05</v>
      </c>
      <c r="Q54" s="40">
        <v>2.41</v>
      </c>
      <c r="R54" s="40">
        <v>30.23</v>
      </c>
      <c r="S54" s="19"/>
      <c r="T54" s="19"/>
      <c r="U54" s="31">
        <v>97.1</v>
      </c>
      <c r="V54">
        <v>1.9477249774749736</v>
      </c>
      <c r="W54">
        <v>0.70304655576458974</v>
      </c>
      <c r="X54">
        <v>0.81297814703231464</v>
      </c>
      <c r="Y54">
        <v>1.9257132485180793E-3</v>
      </c>
      <c r="Z54">
        <v>0.31986047748459712</v>
      </c>
      <c r="AA54">
        <v>0</v>
      </c>
      <c r="AB54">
        <v>2.1457528702958015E-3</v>
      </c>
      <c r="AC54">
        <v>0</v>
      </c>
      <c r="AD54">
        <v>0.20471514787132411</v>
      </c>
      <c r="AE54">
        <v>0.74856869585282815</v>
      </c>
      <c r="AF54">
        <v>3.831237203308537E-3</v>
      </c>
      <c r="AG54">
        <v>0.32501933093671781</v>
      </c>
      <c r="AH54">
        <v>2.9301839642605323</v>
      </c>
      <c r="AI54">
        <v>0</v>
      </c>
      <c r="AJ54">
        <v>0</v>
      </c>
      <c r="AK54" s="18">
        <v>52.6</v>
      </c>
      <c r="AL54" s="13">
        <v>11.950000000000005</v>
      </c>
      <c r="AM54" s="19">
        <v>46.599999999999994</v>
      </c>
      <c r="AN54" s="13">
        <v>0.8</v>
      </c>
      <c r="AO54" s="19">
        <v>40.65</v>
      </c>
      <c r="AQ54" s="35" t="s">
        <v>216</v>
      </c>
    </row>
    <row r="56" spans="1:43" x14ac:dyDescent="0.3">
      <c r="AK56"/>
      <c r="AL56"/>
      <c r="AM56"/>
      <c r="AN56"/>
      <c r="AO56"/>
      <c r="AP56"/>
    </row>
    <row r="57" spans="1:43" x14ac:dyDescent="0.3">
      <c r="AK57"/>
      <c r="AL57"/>
      <c r="AM57"/>
      <c r="AN57"/>
      <c r="AO57"/>
      <c r="AP57"/>
    </row>
    <row r="58" spans="1:43" x14ac:dyDescent="0.3">
      <c r="AK58"/>
      <c r="AL58"/>
      <c r="AM58"/>
      <c r="AN58"/>
      <c r="AO58"/>
      <c r="AP58"/>
    </row>
    <row r="59" spans="1:43" x14ac:dyDescent="0.3">
      <c r="AK59"/>
      <c r="AL59"/>
      <c r="AM59"/>
      <c r="AN59"/>
      <c r="AO59"/>
      <c r="AP59"/>
    </row>
    <row r="60" spans="1:43" x14ac:dyDescent="0.3">
      <c r="AK60"/>
      <c r="AL60"/>
      <c r="AM60"/>
      <c r="AN60"/>
      <c r="AO60"/>
      <c r="AP60"/>
    </row>
    <row r="61" spans="1:43" x14ac:dyDescent="0.3">
      <c r="AK61"/>
      <c r="AL61"/>
      <c r="AM61"/>
      <c r="AN61"/>
      <c r="AO61"/>
      <c r="AP61"/>
    </row>
    <row r="62" spans="1:43" x14ac:dyDescent="0.3">
      <c r="AK62"/>
      <c r="AL62"/>
      <c r="AM62"/>
      <c r="AN62"/>
      <c r="AO62"/>
      <c r="AP62"/>
    </row>
    <row r="63" spans="1:43" x14ac:dyDescent="0.3">
      <c r="AK63"/>
      <c r="AL63"/>
      <c r="AM63"/>
      <c r="AN63"/>
      <c r="AO63"/>
      <c r="AP63"/>
    </row>
    <row r="64" spans="1:43" x14ac:dyDescent="0.3">
      <c r="AK64"/>
      <c r="AL64"/>
      <c r="AM64"/>
      <c r="AN64"/>
      <c r="AO64"/>
      <c r="AP64"/>
    </row>
    <row r="65" spans="1:42" x14ac:dyDescent="0.3">
      <c r="A65" s="18"/>
      <c r="D65" s="19"/>
      <c r="AK65"/>
      <c r="AL65"/>
      <c r="AM65"/>
      <c r="AN65"/>
      <c r="AO65"/>
      <c r="AP65"/>
    </row>
    <row r="66" spans="1:42" x14ac:dyDescent="0.3">
      <c r="A66" s="18"/>
      <c r="D66" s="19"/>
      <c r="AK66"/>
      <c r="AL66"/>
      <c r="AM66"/>
      <c r="AN66"/>
      <c r="AO66"/>
      <c r="AP66"/>
    </row>
    <row r="67" spans="1:42" x14ac:dyDescent="0.3">
      <c r="A67" s="18"/>
      <c r="D67" s="19"/>
      <c r="AK67"/>
      <c r="AL67"/>
      <c r="AM67"/>
      <c r="AN67"/>
      <c r="AO67"/>
      <c r="AP67"/>
    </row>
    <row r="68" spans="1:42" x14ac:dyDescent="0.3">
      <c r="A68" s="18"/>
      <c r="D68" s="19"/>
      <c r="AK68"/>
      <c r="AL68"/>
      <c r="AM68"/>
      <c r="AN68"/>
      <c r="AO68"/>
      <c r="AP68"/>
    </row>
    <row r="69" spans="1:42" x14ac:dyDescent="0.3">
      <c r="A69" s="18"/>
      <c r="D69" s="19"/>
      <c r="AK69"/>
      <c r="AL69"/>
      <c r="AM69"/>
      <c r="AN69"/>
      <c r="AO69"/>
      <c r="AP69"/>
    </row>
    <row r="70" spans="1:42" x14ac:dyDescent="0.3">
      <c r="A70" s="18"/>
      <c r="D70" s="19"/>
      <c r="AK70"/>
      <c r="AL70"/>
      <c r="AM70"/>
      <c r="AN70"/>
      <c r="AO70"/>
      <c r="AP70"/>
    </row>
    <row r="71" spans="1:42" x14ac:dyDescent="0.3">
      <c r="A71" s="18"/>
      <c r="D71" s="19"/>
      <c r="AK71"/>
      <c r="AL71"/>
      <c r="AM71"/>
      <c r="AN71"/>
      <c r="AO71"/>
      <c r="AP71"/>
    </row>
    <row r="72" spans="1:42" x14ac:dyDescent="0.3">
      <c r="A72" s="18"/>
      <c r="D72" s="19"/>
      <c r="AK72"/>
      <c r="AL72"/>
      <c r="AM72"/>
      <c r="AN72"/>
      <c r="AO72"/>
      <c r="AP72"/>
    </row>
    <row r="73" spans="1:42" x14ac:dyDescent="0.3">
      <c r="A73" s="18"/>
      <c r="D73" s="19"/>
      <c r="AK73"/>
      <c r="AL73"/>
      <c r="AM73"/>
      <c r="AN73"/>
      <c r="AO73"/>
      <c r="AP73"/>
    </row>
    <row r="74" spans="1:42" x14ac:dyDescent="0.3">
      <c r="A74" s="18"/>
      <c r="D74" s="19"/>
      <c r="AK74"/>
      <c r="AL74"/>
      <c r="AM74"/>
      <c r="AN74"/>
      <c r="AO74"/>
      <c r="AP74"/>
    </row>
    <row r="75" spans="1:42" x14ac:dyDescent="0.3">
      <c r="A75" s="18"/>
      <c r="D75" s="19"/>
      <c r="AK75"/>
      <c r="AL75"/>
      <c r="AM75"/>
      <c r="AN75"/>
      <c r="AO75"/>
      <c r="AP75"/>
    </row>
    <row r="76" spans="1:42" x14ac:dyDescent="0.3">
      <c r="A76" s="18"/>
      <c r="D76" s="19"/>
      <c r="AK76"/>
      <c r="AL76"/>
      <c r="AM76"/>
      <c r="AN76"/>
      <c r="AO76"/>
      <c r="AP76"/>
    </row>
    <row r="77" spans="1:42" x14ac:dyDescent="0.3">
      <c r="A77" s="18"/>
      <c r="D77" s="19"/>
      <c r="AK77"/>
      <c r="AL77"/>
      <c r="AM77"/>
      <c r="AN77"/>
      <c r="AO77"/>
      <c r="AP77"/>
    </row>
    <row r="78" spans="1:42" x14ac:dyDescent="0.3">
      <c r="A78" s="18"/>
      <c r="D78" s="19"/>
      <c r="AK78"/>
      <c r="AL78"/>
      <c r="AM78"/>
      <c r="AN78"/>
      <c r="AO78"/>
      <c r="AP78"/>
    </row>
    <row r="79" spans="1:42" x14ac:dyDescent="0.3">
      <c r="A79" s="18"/>
      <c r="D79" s="19"/>
      <c r="AK79"/>
      <c r="AL79"/>
      <c r="AM79"/>
      <c r="AN79"/>
      <c r="AO79"/>
      <c r="AP79"/>
    </row>
    <row r="80" spans="1:42" x14ac:dyDescent="0.3">
      <c r="A80" s="18"/>
      <c r="D80" s="19"/>
      <c r="AK80"/>
      <c r="AL80"/>
      <c r="AM80"/>
      <c r="AN80"/>
      <c r="AO80"/>
      <c r="AP80"/>
    </row>
    <row r="81" spans="1:42" x14ac:dyDescent="0.3">
      <c r="A81" s="18"/>
      <c r="D81" s="19"/>
      <c r="AK81"/>
      <c r="AL81"/>
      <c r="AM81"/>
      <c r="AN81"/>
      <c r="AO81"/>
      <c r="AP81"/>
    </row>
    <row r="82" spans="1:42" x14ac:dyDescent="0.3">
      <c r="A82" s="18"/>
      <c r="D82" s="19"/>
      <c r="AK82"/>
      <c r="AL82"/>
      <c r="AM82"/>
      <c r="AN82"/>
      <c r="AO82"/>
      <c r="AP82"/>
    </row>
    <row r="83" spans="1:42" x14ac:dyDescent="0.3">
      <c r="A83" s="18"/>
      <c r="D83" s="19"/>
      <c r="AK83"/>
      <c r="AL83"/>
      <c r="AM83"/>
      <c r="AN83"/>
      <c r="AO83"/>
      <c r="AP83"/>
    </row>
    <row r="84" spans="1:42" x14ac:dyDescent="0.3">
      <c r="A84" s="18"/>
      <c r="D84" s="19"/>
      <c r="AK84"/>
      <c r="AL84"/>
      <c r="AM84"/>
      <c r="AN84"/>
      <c r="AO84"/>
      <c r="AP84"/>
    </row>
    <row r="85" spans="1:42" x14ac:dyDescent="0.3">
      <c r="A85" s="18"/>
      <c r="D85" s="19"/>
      <c r="AK85"/>
      <c r="AL85"/>
      <c r="AM85"/>
      <c r="AN85"/>
      <c r="AO85"/>
      <c r="AP85"/>
    </row>
    <row r="86" spans="1:42" x14ac:dyDescent="0.3">
      <c r="A86" s="18"/>
      <c r="D86" s="19"/>
      <c r="AK86"/>
      <c r="AL86"/>
      <c r="AM86"/>
      <c r="AN86"/>
      <c r="AO86"/>
      <c r="AP86"/>
    </row>
    <row r="87" spans="1:42" x14ac:dyDescent="0.3">
      <c r="A87" s="18"/>
      <c r="D87" s="19"/>
      <c r="AK87"/>
      <c r="AL87"/>
      <c r="AM87"/>
      <c r="AN87"/>
      <c r="AO87"/>
      <c r="AP87"/>
    </row>
    <row r="88" spans="1:42" x14ac:dyDescent="0.3">
      <c r="A88" s="18"/>
      <c r="D88" s="19"/>
      <c r="AK88"/>
      <c r="AL88"/>
      <c r="AM88"/>
      <c r="AN88"/>
      <c r="AO88"/>
      <c r="AP88"/>
    </row>
    <row r="89" spans="1:42" x14ac:dyDescent="0.3">
      <c r="A89" s="18"/>
      <c r="D89" s="19"/>
      <c r="AK89"/>
      <c r="AL89"/>
      <c r="AM89"/>
      <c r="AN89"/>
      <c r="AO89"/>
      <c r="AP89"/>
    </row>
    <row r="90" spans="1:42" x14ac:dyDescent="0.3">
      <c r="A90" s="18"/>
      <c r="D90" s="19"/>
      <c r="AK90"/>
      <c r="AL90"/>
      <c r="AM90"/>
      <c r="AN90"/>
      <c r="AO90"/>
      <c r="AP90"/>
    </row>
    <row r="91" spans="1:42" x14ac:dyDescent="0.3">
      <c r="A91" s="18"/>
      <c r="D91" s="19"/>
      <c r="AK91"/>
      <c r="AL91"/>
      <c r="AM91"/>
      <c r="AN91"/>
      <c r="AO91"/>
      <c r="AP91"/>
    </row>
    <row r="92" spans="1:42" x14ac:dyDescent="0.3">
      <c r="A92" s="18"/>
      <c r="D92" s="19"/>
      <c r="AK92"/>
      <c r="AL92"/>
      <c r="AM92"/>
      <c r="AN92"/>
      <c r="AO92"/>
      <c r="AP92"/>
    </row>
    <row r="93" spans="1:42" x14ac:dyDescent="0.3">
      <c r="A93" s="18"/>
      <c r="D93" s="19"/>
      <c r="AK93"/>
      <c r="AL93"/>
      <c r="AM93"/>
      <c r="AN93"/>
      <c r="AO93"/>
      <c r="AP93"/>
    </row>
    <row r="94" spans="1:42" x14ac:dyDescent="0.3">
      <c r="A94" s="18"/>
      <c r="D94" s="19"/>
      <c r="AK94"/>
      <c r="AL94"/>
      <c r="AM94"/>
      <c r="AN94"/>
      <c r="AO94"/>
      <c r="AP94"/>
    </row>
    <row r="95" spans="1:42" x14ac:dyDescent="0.3">
      <c r="A95" s="18"/>
      <c r="D95" s="19"/>
      <c r="AK95"/>
      <c r="AL95"/>
      <c r="AM95"/>
      <c r="AN95"/>
      <c r="AO95"/>
      <c r="AP95"/>
    </row>
    <row r="96" spans="1:42" x14ac:dyDescent="0.3">
      <c r="A96" s="18"/>
      <c r="D96" s="19"/>
      <c r="AK96"/>
      <c r="AL96"/>
      <c r="AM96"/>
      <c r="AN96"/>
      <c r="AO96"/>
      <c r="AP96"/>
    </row>
    <row r="97" spans="1:42" x14ac:dyDescent="0.3">
      <c r="A97" s="18"/>
      <c r="D97" s="19"/>
      <c r="AK97"/>
      <c r="AL97"/>
      <c r="AM97"/>
      <c r="AN97"/>
      <c r="AO97"/>
      <c r="AP97"/>
    </row>
    <row r="98" spans="1:42" x14ac:dyDescent="0.3">
      <c r="A98" s="18"/>
      <c r="D98" s="19"/>
      <c r="AK98"/>
      <c r="AL98"/>
      <c r="AM98"/>
      <c r="AN98"/>
      <c r="AO98"/>
      <c r="AP98"/>
    </row>
    <row r="99" spans="1:42" x14ac:dyDescent="0.3">
      <c r="A99" s="18"/>
      <c r="D99" s="19"/>
      <c r="AK99"/>
      <c r="AL99"/>
      <c r="AM99"/>
      <c r="AN99"/>
      <c r="AO99"/>
      <c r="AP99"/>
    </row>
    <row r="100" spans="1:42" x14ac:dyDescent="0.3">
      <c r="A100" s="18"/>
      <c r="D100" s="19"/>
      <c r="AK100"/>
      <c r="AL100"/>
      <c r="AM100"/>
      <c r="AN100"/>
      <c r="AO100"/>
      <c r="AP100"/>
    </row>
    <row r="101" spans="1:42" x14ac:dyDescent="0.3">
      <c r="A101" s="18"/>
      <c r="D101" s="19"/>
      <c r="AK101"/>
      <c r="AL101"/>
      <c r="AM101"/>
      <c r="AN101"/>
      <c r="AO101"/>
      <c r="AP101"/>
    </row>
    <row r="102" spans="1:42" x14ac:dyDescent="0.3">
      <c r="A102" s="18"/>
      <c r="D102" s="19"/>
      <c r="AK102"/>
      <c r="AL102"/>
      <c r="AM102"/>
      <c r="AN102"/>
      <c r="AO102"/>
      <c r="AP102"/>
    </row>
    <row r="103" spans="1:42" x14ac:dyDescent="0.3">
      <c r="A103" s="18"/>
      <c r="D103" s="19"/>
      <c r="AK103"/>
      <c r="AL103"/>
      <c r="AM103"/>
      <c r="AN103"/>
      <c r="AO103"/>
      <c r="AP103"/>
    </row>
    <row r="104" spans="1:42" x14ac:dyDescent="0.3">
      <c r="A104" s="18"/>
      <c r="D104" s="19"/>
      <c r="AK104"/>
      <c r="AL104"/>
      <c r="AM104"/>
      <c r="AN104"/>
      <c r="AO104"/>
      <c r="AP104"/>
    </row>
    <row r="105" spans="1:42" x14ac:dyDescent="0.3">
      <c r="A105" s="18"/>
      <c r="D105" s="19"/>
      <c r="AK105"/>
      <c r="AL105"/>
      <c r="AM105"/>
      <c r="AN105"/>
      <c r="AO105"/>
      <c r="AP105"/>
    </row>
    <row r="106" spans="1:42" x14ac:dyDescent="0.3">
      <c r="A106" s="18"/>
      <c r="D106" s="19"/>
      <c r="AK106"/>
      <c r="AL106"/>
      <c r="AM106"/>
      <c r="AN106"/>
      <c r="AO106"/>
      <c r="AP106"/>
    </row>
    <row r="107" spans="1:42" x14ac:dyDescent="0.3">
      <c r="A107" s="18"/>
      <c r="D107" s="19"/>
      <c r="AK107"/>
      <c r="AL107"/>
      <c r="AM107"/>
      <c r="AN107"/>
      <c r="AO107"/>
      <c r="AP107"/>
    </row>
    <row r="108" spans="1:42" x14ac:dyDescent="0.3">
      <c r="A108" s="18"/>
      <c r="D108" s="19"/>
      <c r="AK108"/>
      <c r="AL108"/>
      <c r="AM108"/>
      <c r="AN108"/>
      <c r="AO108"/>
      <c r="AP108"/>
    </row>
    <row r="109" spans="1:42" x14ac:dyDescent="0.3">
      <c r="A109" s="18"/>
      <c r="D109" s="19"/>
      <c r="AK109"/>
      <c r="AL109"/>
      <c r="AM109"/>
      <c r="AN109"/>
      <c r="AO109"/>
      <c r="AP109"/>
    </row>
    <row r="110" spans="1:42" x14ac:dyDescent="0.3">
      <c r="A110" s="18"/>
      <c r="D110" s="19"/>
      <c r="AK110"/>
      <c r="AL110"/>
      <c r="AM110"/>
      <c r="AN110"/>
      <c r="AO110"/>
      <c r="AP110"/>
    </row>
    <row r="111" spans="1:42" x14ac:dyDescent="0.3">
      <c r="A111" s="18"/>
      <c r="D111" s="19"/>
      <c r="AK111"/>
      <c r="AL111"/>
      <c r="AM111"/>
      <c r="AN111"/>
      <c r="AO111"/>
      <c r="AP111"/>
    </row>
    <row r="112" spans="1:42" x14ac:dyDescent="0.3">
      <c r="A112" s="18"/>
      <c r="D112" s="19"/>
      <c r="AK112"/>
      <c r="AL112"/>
      <c r="AM112"/>
      <c r="AN112"/>
      <c r="AO112"/>
      <c r="AP112"/>
    </row>
    <row r="113" spans="1:42" x14ac:dyDescent="0.3">
      <c r="A113" s="18"/>
      <c r="D113" s="19"/>
      <c r="AK113"/>
      <c r="AL113"/>
      <c r="AM113"/>
      <c r="AN113"/>
      <c r="AO113"/>
      <c r="AP113"/>
    </row>
    <row r="114" spans="1:42" x14ac:dyDescent="0.3">
      <c r="A114" s="18"/>
      <c r="D114" s="19"/>
      <c r="AK114"/>
      <c r="AL114"/>
      <c r="AM114"/>
      <c r="AN114"/>
      <c r="AO114"/>
      <c r="AP114"/>
    </row>
    <row r="115" spans="1:42" x14ac:dyDescent="0.3">
      <c r="A115" s="18"/>
      <c r="D115" s="19"/>
      <c r="AK115"/>
      <c r="AL115"/>
      <c r="AM115"/>
      <c r="AN115"/>
      <c r="AO115"/>
      <c r="AP115"/>
    </row>
    <row r="116" spans="1:42" x14ac:dyDescent="0.3">
      <c r="A116" s="18"/>
      <c r="D116" s="19"/>
      <c r="AK116"/>
      <c r="AL116"/>
      <c r="AM116"/>
      <c r="AN116"/>
      <c r="AO116"/>
      <c r="AP116"/>
    </row>
    <row r="117" spans="1:42" x14ac:dyDescent="0.3">
      <c r="A117" s="18"/>
      <c r="D117" s="19"/>
      <c r="AK117"/>
      <c r="AL117"/>
      <c r="AM117"/>
      <c r="AN117"/>
      <c r="AO117"/>
      <c r="AP117"/>
    </row>
    <row r="118" spans="1:42" x14ac:dyDescent="0.3">
      <c r="A118" s="18"/>
      <c r="D118" s="19"/>
      <c r="AK118"/>
      <c r="AL118"/>
      <c r="AM118"/>
      <c r="AN118"/>
      <c r="AO118"/>
      <c r="AP118"/>
    </row>
    <row r="119" spans="1:42" x14ac:dyDescent="0.3">
      <c r="A119" s="18"/>
      <c r="D119" s="19"/>
      <c r="AK119"/>
      <c r="AL119"/>
      <c r="AM119"/>
      <c r="AN119"/>
      <c r="AO119"/>
      <c r="AP119"/>
    </row>
    <row r="120" spans="1:42" x14ac:dyDescent="0.3">
      <c r="A120" s="18"/>
      <c r="D120" s="19"/>
      <c r="AK120"/>
      <c r="AL120"/>
      <c r="AM120"/>
      <c r="AN120"/>
      <c r="AO120"/>
      <c r="AP120"/>
    </row>
    <row r="121" spans="1:42" x14ac:dyDescent="0.3">
      <c r="A121" s="18"/>
      <c r="D121" s="19"/>
      <c r="AK121"/>
      <c r="AL121"/>
      <c r="AM121"/>
      <c r="AN121"/>
      <c r="AO121"/>
      <c r="AP121"/>
    </row>
    <row r="122" spans="1:42" x14ac:dyDescent="0.3">
      <c r="A122" s="18"/>
      <c r="D122" s="19"/>
      <c r="AK122"/>
      <c r="AL122"/>
      <c r="AM122"/>
      <c r="AN122"/>
      <c r="AO122"/>
      <c r="AP122"/>
    </row>
    <row r="123" spans="1:42" x14ac:dyDescent="0.3">
      <c r="A123" s="18"/>
      <c r="D123" s="19"/>
      <c r="AK123"/>
      <c r="AL123"/>
      <c r="AM123"/>
      <c r="AN123"/>
      <c r="AO123"/>
      <c r="AP123"/>
    </row>
    <row r="124" spans="1:42" x14ac:dyDescent="0.3">
      <c r="A124" s="18"/>
      <c r="D124" s="19"/>
      <c r="AK124"/>
      <c r="AL124"/>
      <c r="AM124"/>
      <c r="AN124"/>
      <c r="AO124"/>
      <c r="AP124"/>
    </row>
    <row r="125" spans="1:42" x14ac:dyDescent="0.3">
      <c r="A125" s="18"/>
      <c r="D125" s="19"/>
      <c r="AK125"/>
      <c r="AL125"/>
      <c r="AM125"/>
      <c r="AN125"/>
      <c r="AO125"/>
      <c r="AP125"/>
    </row>
    <row r="126" spans="1:42" x14ac:dyDescent="0.3">
      <c r="A126" s="18"/>
      <c r="D126" s="19"/>
      <c r="AK126"/>
      <c r="AL126"/>
      <c r="AM126"/>
      <c r="AN126"/>
      <c r="AO126"/>
      <c r="AP126"/>
    </row>
    <row r="127" spans="1:42" x14ac:dyDescent="0.3">
      <c r="A127" s="18"/>
      <c r="D127" s="19"/>
      <c r="AK127"/>
      <c r="AL127"/>
      <c r="AM127"/>
      <c r="AN127"/>
      <c r="AO127"/>
      <c r="AP127"/>
    </row>
    <row r="128" spans="1:42" x14ac:dyDescent="0.3">
      <c r="A128" s="18"/>
      <c r="D128" s="19"/>
      <c r="AK128"/>
      <c r="AL128"/>
      <c r="AM128"/>
      <c r="AN128"/>
      <c r="AO128"/>
      <c r="AP128"/>
    </row>
    <row r="129" spans="1:42" x14ac:dyDescent="0.3">
      <c r="A129" s="18"/>
      <c r="D129" s="19"/>
      <c r="AK129"/>
      <c r="AL129"/>
      <c r="AM129"/>
      <c r="AN129"/>
      <c r="AO129"/>
      <c r="AP129"/>
    </row>
    <row r="130" spans="1:42" x14ac:dyDescent="0.3">
      <c r="A130" s="18"/>
      <c r="D130" s="19"/>
      <c r="AK130"/>
      <c r="AL130"/>
      <c r="AM130"/>
      <c r="AN130"/>
      <c r="AO130"/>
      <c r="AP130"/>
    </row>
    <row r="131" spans="1:42" x14ac:dyDescent="0.3">
      <c r="A131" s="18"/>
      <c r="D131" s="19"/>
      <c r="AK131"/>
      <c r="AL131"/>
      <c r="AM131"/>
      <c r="AN131"/>
      <c r="AO131"/>
      <c r="AP131"/>
    </row>
    <row r="132" spans="1:42" x14ac:dyDescent="0.3">
      <c r="A132" s="18"/>
      <c r="D132" s="19"/>
      <c r="AK132"/>
      <c r="AL132"/>
      <c r="AM132"/>
      <c r="AN132"/>
      <c r="AO132"/>
      <c r="AP132"/>
    </row>
    <row r="133" spans="1:42" x14ac:dyDescent="0.3">
      <c r="A133" s="18"/>
      <c r="D133" s="19"/>
      <c r="AK133"/>
      <c r="AL133"/>
      <c r="AM133"/>
      <c r="AN133"/>
      <c r="AO133"/>
      <c r="AP133"/>
    </row>
    <row r="134" spans="1:42" x14ac:dyDescent="0.3">
      <c r="A134" s="18"/>
      <c r="D134" s="19"/>
      <c r="AK134"/>
      <c r="AL134"/>
      <c r="AM134"/>
      <c r="AN134"/>
      <c r="AO134"/>
      <c r="AP134"/>
    </row>
    <row r="135" spans="1:42" x14ac:dyDescent="0.3">
      <c r="A135" s="18"/>
      <c r="D135" s="19"/>
      <c r="AK135"/>
      <c r="AL135"/>
      <c r="AM135"/>
      <c r="AN135"/>
      <c r="AO135"/>
      <c r="AP135"/>
    </row>
    <row r="136" spans="1:42" x14ac:dyDescent="0.3">
      <c r="A136" s="18"/>
      <c r="D136" s="19"/>
      <c r="AK136"/>
      <c r="AL136"/>
      <c r="AM136"/>
      <c r="AN136"/>
      <c r="AO136"/>
      <c r="AP136"/>
    </row>
    <row r="137" spans="1:42" x14ac:dyDescent="0.3">
      <c r="A137" s="18"/>
      <c r="D137" s="19"/>
      <c r="AK137"/>
      <c r="AL137"/>
      <c r="AM137"/>
      <c r="AN137"/>
      <c r="AO137"/>
      <c r="AP137"/>
    </row>
    <row r="138" spans="1:42" x14ac:dyDescent="0.3">
      <c r="A138" s="18"/>
      <c r="D138" s="19"/>
      <c r="AK138"/>
      <c r="AL138"/>
      <c r="AM138"/>
      <c r="AN138"/>
      <c r="AO138"/>
      <c r="AP138"/>
    </row>
    <row r="139" spans="1:42" x14ac:dyDescent="0.3">
      <c r="A139" s="18"/>
      <c r="D139" s="19"/>
      <c r="AK139"/>
      <c r="AL139"/>
      <c r="AM139"/>
      <c r="AN139"/>
      <c r="AO139"/>
      <c r="AP139"/>
    </row>
    <row r="140" spans="1:42" x14ac:dyDescent="0.3">
      <c r="A140" s="18"/>
      <c r="D140" s="19"/>
      <c r="AK140"/>
      <c r="AL140"/>
      <c r="AM140"/>
      <c r="AN140"/>
      <c r="AO140"/>
      <c r="AP140"/>
    </row>
    <row r="141" spans="1:42" x14ac:dyDescent="0.3">
      <c r="A141" s="18"/>
      <c r="D141" s="19"/>
      <c r="AK141"/>
      <c r="AL141"/>
      <c r="AM141"/>
      <c r="AN141"/>
      <c r="AO141"/>
      <c r="AP141"/>
    </row>
    <row r="142" spans="1:42" x14ac:dyDescent="0.3">
      <c r="A142" s="18"/>
      <c r="D142" s="19"/>
      <c r="AK142"/>
      <c r="AL142"/>
      <c r="AM142"/>
      <c r="AN142"/>
      <c r="AO142"/>
      <c r="AP142"/>
    </row>
    <row r="143" spans="1:42" x14ac:dyDescent="0.3">
      <c r="A143" s="18"/>
      <c r="D143" s="19"/>
      <c r="AK143"/>
      <c r="AL143"/>
      <c r="AM143"/>
      <c r="AN143"/>
      <c r="AO143"/>
      <c r="AP143"/>
    </row>
    <row r="144" spans="1:42" x14ac:dyDescent="0.3">
      <c r="A144" s="18"/>
      <c r="D144" s="19"/>
      <c r="AK144"/>
      <c r="AL144"/>
      <c r="AM144"/>
      <c r="AN144"/>
      <c r="AO144"/>
      <c r="AP144"/>
    </row>
    <row r="145" spans="1:42" x14ac:dyDescent="0.3">
      <c r="A145" s="18"/>
      <c r="D145" s="19"/>
      <c r="AK145"/>
      <c r="AL145"/>
      <c r="AM145"/>
      <c r="AN145"/>
      <c r="AO145"/>
      <c r="AP145"/>
    </row>
    <row r="146" spans="1:42" x14ac:dyDescent="0.3">
      <c r="A146" s="18"/>
      <c r="D146" s="19"/>
      <c r="AK146"/>
      <c r="AL146"/>
      <c r="AM146"/>
      <c r="AN146"/>
      <c r="AO146"/>
      <c r="AP146"/>
    </row>
    <row r="147" spans="1:42" x14ac:dyDescent="0.3">
      <c r="A147" s="18"/>
      <c r="D147" s="19"/>
      <c r="AK147"/>
      <c r="AL147"/>
      <c r="AM147"/>
      <c r="AN147"/>
      <c r="AO147"/>
      <c r="AP147"/>
    </row>
    <row r="148" spans="1:42" x14ac:dyDescent="0.3">
      <c r="A148" s="18"/>
      <c r="D148" s="19"/>
      <c r="AK148"/>
      <c r="AL148"/>
      <c r="AM148"/>
      <c r="AN148"/>
      <c r="AO148"/>
      <c r="AP148"/>
    </row>
    <row r="149" spans="1:42" x14ac:dyDescent="0.3">
      <c r="A149" s="18"/>
      <c r="D149" s="19"/>
      <c r="AK149"/>
      <c r="AL149"/>
      <c r="AM149"/>
      <c r="AN149"/>
      <c r="AO149"/>
      <c r="AP149"/>
    </row>
    <row r="150" spans="1:42" x14ac:dyDescent="0.3">
      <c r="A150" s="18"/>
      <c r="D150" s="19"/>
      <c r="AK150"/>
      <c r="AL150"/>
      <c r="AM150"/>
      <c r="AN150"/>
      <c r="AO150"/>
      <c r="AP150"/>
    </row>
    <row r="151" spans="1:42" x14ac:dyDescent="0.3">
      <c r="A151" s="18"/>
      <c r="D151" s="19"/>
      <c r="AK151"/>
      <c r="AL151"/>
      <c r="AM151"/>
      <c r="AN151"/>
      <c r="AO151"/>
      <c r="AP151"/>
    </row>
    <row r="152" spans="1:42" x14ac:dyDescent="0.3">
      <c r="A152" s="18"/>
      <c r="D152" s="19"/>
      <c r="AK152"/>
      <c r="AL152"/>
      <c r="AM152"/>
      <c r="AN152"/>
      <c r="AO152"/>
      <c r="AP152"/>
    </row>
    <row r="153" spans="1:42" x14ac:dyDescent="0.3">
      <c r="A153" s="18"/>
      <c r="D153" s="19"/>
      <c r="AK153"/>
      <c r="AL153"/>
      <c r="AM153"/>
      <c r="AN153"/>
      <c r="AO153"/>
      <c r="AP153"/>
    </row>
    <row r="154" spans="1:42" x14ac:dyDescent="0.3">
      <c r="A154" s="18"/>
      <c r="D154" s="19"/>
      <c r="AK154"/>
      <c r="AL154"/>
      <c r="AM154"/>
      <c r="AN154"/>
      <c r="AO154"/>
      <c r="AP154"/>
    </row>
    <row r="155" spans="1:42" x14ac:dyDescent="0.3">
      <c r="A155" s="18"/>
      <c r="D155" s="19"/>
      <c r="AK155"/>
      <c r="AL155"/>
      <c r="AM155"/>
      <c r="AN155"/>
      <c r="AO155"/>
      <c r="AP15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S9"/>
  <sheetViews>
    <sheetView workbookViewId="0">
      <selection activeCell="AS9" sqref="AS9"/>
    </sheetView>
  </sheetViews>
  <sheetFormatPr defaultRowHeight="14.4" x14ac:dyDescent="0.3"/>
  <sheetData>
    <row r="6" spans="1:45" x14ac:dyDescent="0.3">
      <c r="Q6" t="s">
        <v>267</v>
      </c>
    </row>
    <row r="7" spans="1:45" x14ac:dyDescent="0.3">
      <c r="A7" s="74" t="s">
        <v>293</v>
      </c>
      <c r="R7">
        <v>60.084800000000001</v>
      </c>
      <c r="S7">
        <v>79.865799999999993</v>
      </c>
      <c r="T7">
        <v>50.980599999999995</v>
      </c>
      <c r="U7">
        <v>71.844399999999993</v>
      </c>
      <c r="V7">
        <v>70.937399999999997</v>
      </c>
      <c r="W7">
        <v>40.304400000000001</v>
      </c>
      <c r="X7">
        <v>56.077400000000004</v>
      </c>
      <c r="Y7">
        <v>74.692399999999992</v>
      </c>
      <c r="AB7" t="s">
        <v>268</v>
      </c>
    </row>
    <row r="8" spans="1:45" ht="15.6" x14ac:dyDescent="0.35">
      <c r="A8" t="s">
        <v>7</v>
      </c>
      <c r="B8" t="s">
        <v>8</v>
      </c>
      <c r="C8" t="s">
        <v>9</v>
      </c>
      <c r="D8" t="s">
        <v>269</v>
      </c>
      <c r="E8" t="s">
        <v>11</v>
      </c>
      <c r="F8" t="s">
        <v>270</v>
      </c>
      <c r="G8" t="s">
        <v>271</v>
      </c>
      <c r="H8" t="s">
        <v>272</v>
      </c>
      <c r="I8" t="s">
        <v>273</v>
      </c>
      <c r="J8" t="s">
        <v>274</v>
      </c>
      <c r="K8" t="s">
        <v>21</v>
      </c>
      <c r="L8" t="s">
        <v>23</v>
      </c>
      <c r="M8" t="s">
        <v>24</v>
      </c>
      <c r="N8" t="s">
        <v>25</v>
      </c>
      <c r="O8" t="s">
        <v>275</v>
      </c>
      <c r="P8" t="s">
        <v>276</v>
      </c>
      <c r="R8" t="s">
        <v>29</v>
      </c>
      <c r="S8" t="s">
        <v>30</v>
      </c>
      <c r="T8" t="s">
        <v>33</v>
      </c>
      <c r="U8" t="s">
        <v>277</v>
      </c>
      <c r="V8" t="s">
        <v>278</v>
      </c>
      <c r="W8" t="s">
        <v>40</v>
      </c>
      <c r="X8" t="s">
        <v>41</v>
      </c>
      <c r="Y8" t="s">
        <v>34</v>
      </c>
      <c r="Z8" t="s">
        <v>279</v>
      </c>
      <c r="AB8" t="s">
        <v>29</v>
      </c>
      <c r="AC8" t="s">
        <v>30</v>
      </c>
      <c r="AD8" t="s">
        <v>33</v>
      </c>
      <c r="AE8" t="s">
        <v>277</v>
      </c>
      <c r="AF8" t="s">
        <v>278</v>
      </c>
      <c r="AG8" t="s">
        <v>40</v>
      </c>
      <c r="AH8" t="s">
        <v>41</v>
      </c>
      <c r="AI8" t="s">
        <v>34</v>
      </c>
      <c r="AJ8" t="s">
        <v>279</v>
      </c>
      <c r="AK8" t="s">
        <v>280</v>
      </c>
      <c r="AL8" t="s">
        <v>281</v>
      </c>
      <c r="AM8" t="s">
        <v>282</v>
      </c>
      <c r="AN8" t="s">
        <v>283</v>
      </c>
      <c r="AO8" t="s">
        <v>284</v>
      </c>
      <c r="AP8" t="s">
        <v>285</v>
      </c>
      <c r="AQ8" t="s">
        <v>286</v>
      </c>
      <c r="AR8" t="s">
        <v>287</v>
      </c>
      <c r="AS8" t="s">
        <v>288</v>
      </c>
    </row>
    <row r="9" spans="1:45" x14ac:dyDescent="0.3">
      <c r="A9" t="s">
        <v>289</v>
      </c>
      <c r="B9" t="s">
        <v>290</v>
      </c>
      <c r="C9" t="s">
        <v>291</v>
      </c>
      <c r="D9" t="s">
        <v>292</v>
      </c>
      <c r="E9">
        <v>1</v>
      </c>
      <c r="G9" s="16">
        <f>AS9</f>
        <v>29.585765336991443</v>
      </c>
      <c r="H9">
        <v>37.22</v>
      </c>
      <c r="I9">
        <v>0.08</v>
      </c>
      <c r="J9">
        <v>22.3</v>
      </c>
      <c r="K9">
        <v>32.96</v>
      </c>
      <c r="L9">
        <v>0.38</v>
      </c>
      <c r="M9">
        <v>7.02</v>
      </c>
      <c r="N9">
        <v>1.48</v>
      </c>
      <c r="O9">
        <v>0.13</v>
      </c>
      <c r="P9" s="16">
        <f t="shared" ref="P9" si="0">SUM(H9:O9)</f>
        <v>101.57</v>
      </c>
      <c r="R9" s="16">
        <f t="shared" ref="R9:Y9" si="1">100*H9/R$7</f>
        <v>61.945783292945968</v>
      </c>
      <c r="S9" s="16">
        <f t="shared" si="1"/>
        <v>0.10016803187346775</v>
      </c>
      <c r="T9" s="16">
        <f t="shared" si="1"/>
        <v>43.742129359011081</v>
      </c>
      <c r="U9" s="16">
        <f t="shared" si="1"/>
        <v>45.876922905612687</v>
      </c>
      <c r="V9" s="16">
        <f t="shared" si="1"/>
        <v>0.53568357453191129</v>
      </c>
      <c r="W9" s="16">
        <f t="shared" si="1"/>
        <v>17.41745318129038</v>
      </c>
      <c r="X9" s="16">
        <f t="shared" si="1"/>
        <v>2.639209378466191</v>
      </c>
      <c r="Y9" s="16">
        <f t="shared" si="1"/>
        <v>0.17404715874707469</v>
      </c>
      <c r="Z9" s="16">
        <f t="shared" ref="Z9" si="2">SUM(R9:Y9)</f>
        <v>172.43139688247871</v>
      </c>
      <c r="AB9" s="75">
        <f t="shared" ref="AB9:AI9" si="3">8*R9/$Z9</f>
        <v>2.8739909048079153</v>
      </c>
      <c r="AC9" s="75">
        <f t="shared" si="3"/>
        <v>4.6473221784191733E-3</v>
      </c>
      <c r="AD9" s="75">
        <f t="shared" si="3"/>
        <v>2.0294275938075801</v>
      </c>
      <c r="AE9" s="75">
        <f t="shared" si="3"/>
        <v>2.1284719017560487</v>
      </c>
      <c r="AF9" s="75">
        <f t="shared" si="3"/>
        <v>2.4853180300894204E-2</v>
      </c>
      <c r="AG9" s="75">
        <f t="shared" si="3"/>
        <v>0.80808732034625053</v>
      </c>
      <c r="AH9" s="75">
        <f t="shared" si="3"/>
        <v>0.12244681310631401</v>
      </c>
      <c r="AI9" s="75">
        <f t="shared" si="3"/>
        <v>8.0749636965800238E-3</v>
      </c>
      <c r="AJ9" s="75">
        <f t="shared" ref="AJ9" si="4">SUM(AB9:AI9)</f>
        <v>8.0000000000000036</v>
      </c>
      <c r="AK9" s="75">
        <f t="shared" ref="AK9" si="5">AB9*2+AC9*2+AD9*1.5+AE9+AF9+AG9+AH9+AI9*1.5</f>
        <v>11.897389505738419</v>
      </c>
      <c r="AL9" s="75">
        <f t="shared" ref="AL9" si="6">2*(12-AK9)</f>
        <v>0.20522098852316262</v>
      </c>
      <c r="AM9" s="75">
        <f t="shared" ref="AM9" si="7">AE9-AL9</f>
        <v>1.9232509132328861</v>
      </c>
      <c r="AN9" s="75">
        <v>3</v>
      </c>
      <c r="AO9" s="75">
        <f t="shared" ref="AO9" si="8">AN9-AB9-AC9</f>
        <v>0.12136177301366552</v>
      </c>
      <c r="AP9" s="75">
        <f t="shared" ref="AP9" si="9">AD9-AO9</f>
        <v>1.9080658207939145</v>
      </c>
      <c r="AQ9" s="16">
        <f t="shared" ref="AQ9" si="10">AM9+AG9+AF9+AH9</f>
        <v>2.8786382269863444</v>
      </c>
      <c r="AR9" s="16">
        <f t="shared" ref="AR9" si="11">AL9+AI9+AP9</f>
        <v>2.1213617730136574</v>
      </c>
      <c r="AS9" s="16">
        <f t="shared" ref="AS9" si="12">100*AG9/(AG9+AM9)</f>
        <v>29.585765336991443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Museum Garnets</vt:lpstr>
      <vt:lpstr>Liter. Data</vt:lpstr>
      <vt:lpstr>Garnet calc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Юлька</dc:creator>
  <cp:lastModifiedBy>Kate Kronrod</cp:lastModifiedBy>
  <dcterms:created xsi:type="dcterms:W3CDTF">2018-02-05T12:55:51Z</dcterms:created>
  <dcterms:modified xsi:type="dcterms:W3CDTF">2018-07-05T18:37:49Z</dcterms:modified>
</cp:coreProperties>
</file>